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055"/>
  </bookViews>
  <sheets>
    <sheet name="cover" sheetId="7" r:id="rId1"/>
    <sheet name="Inizio fitting CRESCITA" sheetId="5" r:id="rId2"/>
    <sheet name="Risultato fitting CRESCITA" sheetId="4" r:id="rId3"/>
    <sheet name="CRESCITA + IMMIGRAZIONE" sheetId="6" r:id="rId4"/>
  </sheets>
  <definedNames>
    <definedName name="solver_adj" localSheetId="3" hidden="1">'CRESCITA + IMMIGRAZIONE'!$M$7:$M$8</definedName>
    <definedName name="solver_adj" localSheetId="1" hidden="1">'Inizio fitting CRESCITA'!$K$7:$K$8</definedName>
    <definedName name="solver_adj" localSheetId="2" hidden="1">'Risultato fitting CRESCITA'!$M$7:$M$8</definedName>
    <definedName name="solver_cvg" localSheetId="3" hidden="1">0.0001</definedName>
    <definedName name="solver_cvg" localSheetId="1" hidden="1">0.0001</definedName>
    <definedName name="solver_cvg" localSheetId="2" hidden="1">0.0001</definedName>
    <definedName name="solver_drv" localSheetId="3" hidden="1">2</definedName>
    <definedName name="solver_drv" localSheetId="1" hidden="1">2</definedName>
    <definedName name="solver_drv" localSheetId="2" hidden="1">2</definedName>
    <definedName name="solver_eng" localSheetId="3" hidden="1">1</definedName>
    <definedName name="solver_eng" localSheetId="1" hidden="1">1</definedName>
    <definedName name="solver_eng" localSheetId="2" hidden="1">1</definedName>
    <definedName name="solver_est" localSheetId="3" hidden="1">1</definedName>
    <definedName name="solver_est" localSheetId="1" hidden="1">1</definedName>
    <definedName name="solver_est" localSheetId="2" hidden="1">1</definedName>
    <definedName name="solver_itr" localSheetId="3" hidden="1">2147483647</definedName>
    <definedName name="solver_itr" localSheetId="1" hidden="1">2147483647</definedName>
    <definedName name="solver_itr" localSheetId="2" hidden="1">2147483647</definedName>
    <definedName name="solver_lhs1" localSheetId="3" hidden="1">'CRESCITA + IMMIGRAZIONE'!$M$7</definedName>
    <definedName name="solver_lhs1" localSheetId="1" hidden="1">'Inizio fitting CRESCITA'!$K$7</definedName>
    <definedName name="solver_lhs1" localSheetId="2" hidden="1">'Risultato fitting CRESCITA'!$M$7</definedName>
    <definedName name="solver_lhs2" localSheetId="3" hidden="1">'CRESCITA + IMMIGRAZIONE'!$M$7</definedName>
    <definedName name="solver_lhs2" localSheetId="1" hidden="1">'Inizio fitting CRESCITA'!$K$7</definedName>
    <definedName name="solver_lhs2" localSheetId="2" hidden="1">'Risultato fitting CRESCITA'!$M$7</definedName>
    <definedName name="solver_lhs3" localSheetId="3" hidden="1">'CRESCITA + IMMIGRAZIONE'!$M$8</definedName>
    <definedName name="solver_lhs3" localSheetId="1" hidden="1">'Inizio fitting CRESCITA'!$K$8</definedName>
    <definedName name="solver_lhs3" localSheetId="2" hidden="1">'Risultato fitting CRESCITA'!$M$8</definedName>
    <definedName name="solver_lhs4" localSheetId="3" hidden="1">'CRESCITA + IMMIGRAZIONE'!$M$8</definedName>
    <definedName name="solver_lhs4" localSheetId="1" hidden="1">'Inizio fitting CRESCITA'!$K$8</definedName>
    <definedName name="solver_lhs4" localSheetId="2" hidden="1">'Risultato fitting CRESCITA'!$M$8</definedName>
    <definedName name="solver_lhs5" localSheetId="3" hidden="1">'CRESCITA + IMMIGRAZIONE'!$N$8</definedName>
    <definedName name="solver_lhs5" localSheetId="1" hidden="1">'Inizio fitting CRESCITA'!$L$8</definedName>
    <definedName name="solver_lhs5" localSheetId="2" hidden="1">'Risultato fitting CRESCITA'!$N$8</definedName>
    <definedName name="solver_lhs6" localSheetId="3" hidden="1">'CRESCITA + IMMIGRAZIONE'!$N$8</definedName>
    <definedName name="solver_lhs6" localSheetId="1" hidden="1">'Inizio fitting CRESCITA'!$L$8</definedName>
    <definedName name="solver_lhs6" localSheetId="2" hidden="1">'Risultato fitting CRESCITA'!$N$8</definedName>
    <definedName name="solver_mip" localSheetId="3" hidden="1">2147483647</definedName>
    <definedName name="solver_mip" localSheetId="1" hidden="1">2147483647</definedName>
    <definedName name="solver_mip" localSheetId="2" hidden="1">2147483647</definedName>
    <definedName name="solver_mni" localSheetId="3" hidden="1">30</definedName>
    <definedName name="solver_mni" localSheetId="1" hidden="1">30</definedName>
    <definedName name="solver_mni" localSheetId="2" hidden="1">30</definedName>
    <definedName name="solver_mrt" localSheetId="3" hidden="1">0.075</definedName>
    <definedName name="solver_mrt" localSheetId="1" hidden="1">0.075</definedName>
    <definedName name="solver_mrt" localSheetId="2" hidden="1">0.075</definedName>
    <definedName name="solver_msl" localSheetId="3" hidden="1">2</definedName>
    <definedName name="solver_msl" localSheetId="1" hidden="1">2</definedName>
    <definedName name="solver_msl" localSheetId="2" hidden="1">2</definedName>
    <definedName name="solver_neg" localSheetId="3" hidden="1">1</definedName>
    <definedName name="solver_neg" localSheetId="1" hidden="1">1</definedName>
    <definedName name="solver_neg" localSheetId="2" hidden="1">1</definedName>
    <definedName name="solver_nod" localSheetId="3" hidden="1">2147483647</definedName>
    <definedName name="solver_nod" localSheetId="1" hidden="1">2147483647</definedName>
    <definedName name="solver_nod" localSheetId="2" hidden="1">2147483647</definedName>
    <definedName name="solver_num" localSheetId="3" hidden="1">4</definedName>
    <definedName name="solver_num" localSheetId="1" hidden="1">4</definedName>
    <definedName name="solver_num" localSheetId="2" hidden="1">4</definedName>
    <definedName name="solver_nwt" localSheetId="3" hidden="1">1</definedName>
    <definedName name="solver_nwt" localSheetId="1" hidden="1">1</definedName>
    <definedName name="solver_nwt" localSheetId="2" hidden="1">1</definedName>
    <definedName name="solver_opt" localSheetId="3" hidden="1">'CRESCITA + IMMIGRAZIONE'!$N$4</definedName>
    <definedName name="solver_opt" localSheetId="1" hidden="1">'Inizio fitting CRESCITA'!$L$4</definedName>
    <definedName name="solver_opt" localSheetId="2" hidden="1">'Risultato fitting CRESCITA'!$N$4</definedName>
    <definedName name="solver_pre" localSheetId="3" hidden="1">0.000001</definedName>
    <definedName name="solver_pre" localSheetId="1" hidden="1">0.000001</definedName>
    <definedName name="solver_pre" localSheetId="2" hidden="1">0.000001</definedName>
    <definedName name="solver_rbv" localSheetId="3" hidden="1">2</definedName>
    <definedName name="solver_rbv" localSheetId="1" hidden="1">2</definedName>
    <definedName name="solver_rbv" localSheetId="2" hidden="1">2</definedName>
    <definedName name="solver_rel1" localSheetId="3" hidden="1">1</definedName>
    <definedName name="solver_rel1" localSheetId="1" hidden="1">1</definedName>
    <definedName name="solver_rel1" localSheetId="2" hidden="1">1</definedName>
    <definedName name="solver_rel2" localSheetId="3" hidden="1">3</definedName>
    <definedName name="solver_rel2" localSheetId="1" hidden="1">3</definedName>
    <definedName name="solver_rel2" localSheetId="2" hidden="1">3</definedName>
    <definedName name="solver_rel3" localSheetId="3" hidden="1">1</definedName>
    <definedName name="solver_rel3" localSheetId="1" hidden="1">1</definedName>
    <definedName name="solver_rel3" localSheetId="2" hidden="1">1</definedName>
    <definedName name="solver_rel4" localSheetId="3" hidden="1">3</definedName>
    <definedName name="solver_rel4" localSheetId="1" hidden="1">3</definedName>
    <definedName name="solver_rel4" localSheetId="2" hidden="1">3</definedName>
    <definedName name="solver_rel5" localSheetId="3" hidden="1">1</definedName>
    <definedName name="solver_rel5" localSheetId="1" hidden="1">1</definedName>
    <definedName name="solver_rel5" localSheetId="2" hidden="1">1</definedName>
    <definedName name="solver_rel6" localSheetId="3" hidden="1">1</definedName>
    <definedName name="solver_rel6" localSheetId="1" hidden="1">1</definedName>
    <definedName name="solver_rel6" localSheetId="2" hidden="1">1</definedName>
    <definedName name="solver_rhs1" localSheetId="3" hidden="1">'CRESCITA + IMMIGRAZIONE'!$N$7</definedName>
    <definedName name="solver_rhs1" localSheetId="1" hidden="1">'Inizio fitting CRESCITA'!$L$7</definedName>
    <definedName name="solver_rhs1" localSheetId="2" hidden="1">'Risultato fitting CRESCITA'!$N$7</definedName>
    <definedName name="solver_rhs2" localSheetId="3" hidden="1">'CRESCITA + IMMIGRAZIONE'!$L$7</definedName>
    <definedName name="solver_rhs2" localSheetId="1" hidden="1">'Inizio fitting CRESCITA'!$J$7</definedName>
    <definedName name="solver_rhs2" localSheetId="2" hidden="1">'Risultato fitting CRESCITA'!$L$7</definedName>
    <definedName name="solver_rhs3" localSheetId="3" hidden="1">'CRESCITA + IMMIGRAZIONE'!$N$8</definedName>
    <definedName name="solver_rhs3" localSheetId="1" hidden="1">'Inizio fitting CRESCITA'!$L$8</definedName>
    <definedName name="solver_rhs3" localSheetId="2" hidden="1">'Risultato fitting CRESCITA'!$N$8</definedName>
    <definedName name="solver_rhs4" localSheetId="3" hidden="1">'CRESCITA + IMMIGRAZIONE'!$L$8</definedName>
    <definedName name="solver_rhs4" localSheetId="1" hidden="1">'Inizio fitting CRESCITA'!$J$8</definedName>
    <definedName name="solver_rhs4" localSheetId="2" hidden="1">'Risultato fitting CRESCITA'!$L$8</definedName>
    <definedName name="solver_rhs5" localSheetId="3" hidden="1">'CRESCITA + IMMIGRAZIONE'!$N$8</definedName>
    <definedName name="solver_rhs5" localSheetId="1" hidden="1">'Inizio fitting CRESCITA'!$L$8</definedName>
    <definedName name="solver_rhs5" localSheetId="2" hidden="1">'Risultato fitting CRESCITA'!$N$8</definedName>
    <definedName name="solver_rhs6" localSheetId="3" hidden="1">'CRESCITA + IMMIGRAZIONE'!$N$8</definedName>
    <definedName name="solver_rhs6" localSheetId="1" hidden="1">'Inizio fitting CRESCITA'!$L$8</definedName>
    <definedName name="solver_rhs6" localSheetId="2" hidden="1">'Risultato fitting CRESCITA'!$N$8</definedName>
    <definedName name="solver_rlx" localSheetId="3" hidden="1">2</definedName>
    <definedName name="solver_rlx" localSheetId="1" hidden="1">2</definedName>
    <definedName name="solver_rlx" localSheetId="2" hidden="1">2</definedName>
    <definedName name="solver_rsd" localSheetId="3" hidden="1">0</definedName>
    <definedName name="solver_rsd" localSheetId="1" hidden="1">0</definedName>
    <definedName name="solver_rsd" localSheetId="2" hidden="1">0</definedName>
    <definedName name="solver_scl" localSheetId="3" hidden="1">2</definedName>
    <definedName name="solver_scl" localSheetId="1" hidden="1">2</definedName>
    <definedName name="solver_scl" localSheetId="2" hidden="1">2</definedName>
    <definedName name="solver_sho" localSheetId="3" hidden="1">2</definedName>
    <definedName name="solver_sho" localSheetId="1" hidden="1">2</definedName>
    <definedName name="solver_sho" localSheetId="2" hidden="1">2</definedName>
    <definedName name="solver_ssz" localSheetId="3" hidden="1">100</definedName>
    <definedName name="solver_ssz" localSheetId="1" hidden="1">100</definedName>
    <definedName name="solver_ssz" localSheetId="2" hidden="1">100</definedName>
    <definedName name="solver_tim" localSheetId="3" hidden="1">2147483647</definedName>
    <definedName name="solver_tim" localSheetId="1" hidden="1">2147483647</definedName>
    <definedName name="solver_tim" localSheetId="2" hidden="1">2147483647</definedName>
    <definedName name="solver_tol" localSheetId="3" hidden="1">0.01</definedName>
    <definedName name="solver_tol" localSheetId="1" hidden="1">0.01</definedName>
    <definedName name="solver_tol" localSheetId="2" hidden="1">0.01</definedName>
    <definedName name="solver_typ" localSheetId="3" hidden="1">2</definedName>
    <definedName name="solver_typ" localSheetId="1" hidden="1">2</definedName>
    <definedName name="solver_typ" localSheetId="2" hidden="1">2</definedName>
    <definedName name="solver_val" localSheetId="3" hidden="1">0</definedName>
    <definedName name="solver_val" localSheetId="1" hidden="1">0</definedName>
    <definedName name="solver_val" localSheetId="2" hidden="1">0</definedName>
    <definedName name="solver_ver" localSheetId="3" hidden="1">3</definedName>
    <definedName name="solver_ver" localSheetId="1" hidden="1">3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C72" i="5" l="1"/>
  <c r="C73" i="5" s="1"/>
  <c r="C74" i="5" s="1"/>
  <c r="C75" i="5" s="1"/>
  <c r="C76" i="5" s="1"/>
  <c r="C77" i="5" s="1"/>
  <c r="C78" i="5" s="1"/>
  <c r="C79" i="5" s="1"/>
  <c r="C80" i="5" s="1"/>
  <c r="C81" i="5" s="1"/>
  <c r="C72" i="4"/>
  <c r="C73" i="4" s="1"/>
  <c r="C74" i="4" s="1"/>
  <c r="C75" i="4" s="1"/>
  <c r="C76" i="4" s="1"/>
  <c r="C77" i="4" s="1"/>
  <c r="C78" i="4" s="1"/>
  <c r="C79" i="4" s="1"/>
  <c r="C80" i="4" s="1"/>
  <c r="C81" i="4" s="1"/>
  <c r="M8" i="6"/>
  <c r="M7" i="6"/>
  <c r="E11" i="6"/>
  <c r="F11" i="6" s="1"/>
  <c r="I11" i="6"/>
  <c r="S5" i="4"/>
  <c r="I11" i="4" s="1"/>
  <c r="C12" i="6" l="1"/>
  <c r="C13" i="6" s="1"/>
  <c r="C14" i="6" s="1"/>
  <c r="C15" i="6" s="1"/>
  <c r="C16" i="6" s="1"/>
  <c r="I16" i="6" s="1"/>
  <c r="G11" i="6"/>
  <c r="H11" i="4"/>
  <c r="H21" i="4"/>
  <c r="H31" i="4"/>
  <c r="H41" i="4"/>
  <c r="H16" i="4"/>
  <c r="H26" i="4"/>
  <c r="H36" i="4"/>
  <c r="H41" i="6"/>
  <c r="H31" i="6"/>
  <c r="H21" i="6"/>
  <c r="H11" i="6"/>
  <c r="H36" i="6"/>
  <c r="H26" i="6"/>
  <c r="H16" i="6"/>
  <c r="C12" i="5"/>
  <c r="C13" i="5" s="1"/>
  <c r="C14" i="5" s="1"/>
  <c r="C15" i="5" s="1"/>
  <c r="C16" i="5" s="1"/>
  <c r="E11" i="5"/>
  <c r="F11" i="5" s="1"/>
  <c r="S7" i="4" l="1"/>
  <c r="E16" i="6"/>
  <c r="F16" i="6" s="1"/>
  <c r="C17" i="6"/>
  <c r="C18" i="6" s="1"/>
  <c r="C19" i="6" s="1"/>
  <c r="C20" i="6" s="1"/>
  <c r="C21" i="6" s="1"/>
  <c r="C22" i="6" s="1"/>
  <c r="C23" i="6" s="1"/>
  <c r="C24" i="6" s="1"/>
  <c r="C25" i="6" s="1"/>
  <c r="C26" i="6" s="1"/>
  <c r="G16" i="6"/>
  <c r="C17" i="5"/>
  <c r="C18" i="5" s="1"/>
  <c r="C19" i="5" s="1"/>
  <c r="C20" i="5" s="1"/>
  <c r="C21" i="5" s="1"/>
  <c r="E16" i="5"/>
  <c r="G11" i="5"/>
  <c r="E11" i="4"/>
  <c r="G11" i="4" s="1"/>
  <c r="C12" i="4"/>
  <c r="C13" i="4" s="1"/>
  <c r="C14" i="4" s="1"/>
  <c r="C15" i="4" s="1"/>
  <c r="C16" i="4" s="1"/>
  <c r="I21" i="6" l="1"/>
  <c r="E21" i="6"/>
  <c r="F21" i="6" s="1"/>
  <c r="C17" i="4"/>
  <c r="C18" i="4" s="1"/>
  <c r="C19" i="4" s="1"/>
  <c r="C20" i="4" s="1"/>
  <c r="C21" i="4" s="1"/>
  <c r="E21" i="4" s="1"/>
  <c r="G21" i="4" s="1"/>
  <c r="I16" i="4"/>
  <c r="C27" i="6"/>
  <c r="C28" i="6" s="1"/>
  <c r="C29" i="6" s="1"/>
  <c r="C30" i="6" s="1"/>
  <c r="C31" i="6" s="1"/>
  <c r="I26" i="6"/>
  <c r="E26" i="6"/>
  <c r="G16" i="5"/>
  <c r="F16" i="5"/>
  <c r="C22" i="5"/>
  <c r="C23" i="5" s="1"/>
  <c r="C24" i="5" s="1"/>
  <c r="C25" i="5" s="1"/>
  <c r="C26" i="5" s="1"/>
  <c r="E21" i="5"/>
  <c r="F11" i="4"/>
  <c r="E16" i="4"/>
  <c r="F16" i="4" s="1"/>
  <c r="G21" i="6" l="1"/>
  <c r="C22" i="4"/>
  <c r="C23" i="4" s="1"/>
  <c r="C24" i="4" s="1"/>
  <c r="C25" i="4" s="1"/>
  <c r="C26" i="4" s="1"/>
  <c r="I21" i="4"/>
  <c r="G26" i="6"/>
  <c r="F26" i="6"/>
  <c r="C32" i="6"/>
  <c r="C33" i="6" s="1"/>
  <c r="C34" i="6" s="1"/>
  <c r="C35" i="6" s="1"/>
  <c r="C36" i="6" s="1"/>
  <c r="I31" i="6"/>
  <c r="E31" i="6"/>
  <c r="C27" i="5"/>
  <c r="C28" i="5" s="1"/>
  <c r="C29" i="5" s="1"/>
  <c r="C30" i="5" s="1"/>
  <c r="C31" i="5" s="1"/>
  <c r="E26" i="5"/>
  <c r="F21" i="5"/>
  <c r="G21" i="5"/>
  <c r="G16" i="4"/>
  <c r="F21" i="4"/>
  <c r="C27" i="4" l="1"/>
  <c r="C28" i="4" s="1"/>
  <c r="C29" i="4" s="1"/>
  <c r="C30" i="4" s="1"/>
  <c r="C31" i="4" s="1"/>
  <c r="I26" i="4"/>
  <c r="E26" i="4"/>
  <c r="F31" i="6"/>
  <c r="G31" i="6"/>
  <c r="C37" i="6"/>
  <c r="C38" i="6" s="1"/>
  <c r="C39" i="6" s="1"/>
  <c r="C40" i="6" s="1"/>
  <c r="C41" i="6" s="1"/>
  <c r="I36" i="6"/>
  <c r="E36" i="6"/>
  <c r="G26" i="5"/>
  <c r="F26" i="5"/>
  <c r="C32" i="5"/>
  <c r="C33" i="5" s="1"/>
  <c r="C34" i="5" s="1"/>
  <c r="C35" i="5" s="1"/>
  <c r="C36" i="5" s="1"/>
  <c r="E31" i="5"/>
  <c r="F26" i="4" l="1"/>
  <c r="G26" i="4"/>
  <c r="C32" i="4"/>
  <c r="C33" i="4" s="1"/>
  <c r="C34" i="4" s="1"/>
  <c r="C35" i="4" s="1"/>
  <c r="C36" i="4" s="1"/>
  <c r="I31" i="4"/>
  <c r="E31" i="4"/>
  <c r="G36" i="6"/>
  <c r="F36" i="6"/>
  <c r="C42" i="6"/>
  <c r="I41" i="6"/>
  <c r="E41" i="6"/>
  <c r="F31" i="5"/>
  <c r="G31" i="5"/>
  <c r="C37" i="5"/>
  <c r="C38" i="5" s="1"/>
  <c r="C39" i="5" s="1"/>
  <c r="C40" i="5" s="1"/>
  <c r="C41" i="5" s="1"/>
  <c r="E36" i="5"/>
  <c r="C43" i="6" l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G31" i="4"/>
  <c r="F31" i="4"/>
  <c r="E36" i="4"/>
  <c r="I36" i="4"/>
  <c r="C37" i="4"/>
  <c r="C38" i="4" s="1"/>
  <c r="C39" i="4" s="1"/>
  <c r="C40" i="4" s="1"/>
  <c r="C41" i="4" s="1"/>
  <c r="F41" i="6"/>
  <c r="G41" i="6"/>
  <c r="N4" i="6" s="1"/>
  <c r="G36" i="5"/>
  <c r="F36" i="5"/>
  <c r="C42" i="5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E41" i="5"/>
  <c r="J79" i="6" l="1"/>
  <c r="J75" i="6"/>
  <c r="J71" i="6"/>
  <c r="J69" i="6"/>
  <c r="J67" i="6"/>
  <c r="J65" i="6"/>
  <c r="J63" i="6"/>
  <c r="J61" i="6"/>
  <c r="J59" i="6"/>
  <c r="J57" i="6"/>
  <c r="J55" i="6"/>
  <c r="J53" i="6"/>
  <c r="J51" i="6"/>
  <c r="J49" i="6"/>
  <c r="J47" i="6"/>
  <c r="J45" i="6"/>
  <c r="J43" i="6"/>
  <c r="J41" i="6"/>
  <c r="J34" i="6"/>
  <c r="J32" i="6"/>
  <c r="J25" i="6"/>
  <c r="J23" i="6"/>
  <c r="J21" i="6"/>
  <c r="J14" i="6"/>
  <c r="J12" i="6"/>
  <c r="J80" i="6"/>
  <c r="J76" i="6"/>
  <c r="J72" i="6"/>
  <c r="J37" i="6"/>
  <c r="J28" i="6"/>
  <c r="J19" i="6"/>
  <c r="J81" i="6"/>
  <c r="J77" i="6"/>
  <c r="J73" i="6"/>
  <c r="J70" i="6"/>
  <c r="J68" i="6"/>
  <c r="J66" i="6"/>
  <c r="J64" i="6"/>
  <c r="J62" i="6"/>
  <c r="J60" i="6"/>
  <c r="J58" i="6"/>
  <c r="J56" i="6"/>
  <c r="J54" i="6"/>
  <c r="J52" i="6"/>
  <c r="J50" i="6"/>
  <c r="J48" i="6"/>
  <c r="J46" i="6"/>
  <c r="J44" i="6"/>
  <c r="J42" i="6"/>
  <c r="J35" i="6"/>
  <c r="J33" i="6"/>
  <c r="J31" i="6"/>
  <c r="J24" i="6"/>
  <c r="J22" i="6"/>
  <c r="J15" i="6"/>
  <c r="J13" i="6"/>
  <c r="J11" i="6"/>
  <c r="J78" i="6"/>
  <c r="J74" i="6"/>
  <c r="J40" i="6"/>
  <c r="J38" i="6"/>
  <c r="J36" i="6"/>
  <c r="J29" i="6"/>
  <c r="J27" i="6"/>
  <c r="J20" i="6"/>
  <c r="J18" i="6"/>
  <c r="J16" i="6"/>
  <c r="J39" i="6"/>
  <c r="J30" i="6"/>
  <c r="J26" i="6"/>
  <c r="J17" i="6"/>
  <c r="E41" i="4"/>
  <c r="I41" i="4"/>
  <c r="S6" i="4" s="1"/>
  <c r="C42" i="4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F36" i="4"/>
  <c r="G36" i="4"/>
  <c r="F41" i="5"/>
  <c r="G41" i="5"/>
  <c r="L4" i="5" s="1"/>
  <c r="J71" i="4" l="1"/>
  <c r="J75" i="4"/>
  <c r="J79" i="4"/>
  <c r="J13" i="4"/>
  <c r="J17" i="4"/>
  <c r="J21" i="4"/>
  <c r="J25" i="4"/>
  <c r="J29" i="4"/>
  <c r="J33" i="4"/>
  <c r="J37" i="4"/>
  <c r="J41" i="4"/>
  <c r="J45" i="4"/>
  <c r="J49" i="4"/>
  <c r="J53" i="4"/>
  <c r="J57" i="4"/>
  <c r="J61" i="4"/>
  <c r="J65" i="4"/>
  <c r="J69" i="4"/>
  <c r="J72" i="4"/>
  <c r="J76" i="4"/>
  <c r="J80" i="4"/>
  <c r="J14" i="4"/>
  <c r="J18" i="4"/>
  <c r="J22" i="4"/>
  <c r="J26" i="4"/>
  <c r="J30" i="4"/>
  <c r="J34" i="4"/>
  <c r="J38" i="4"/>
  <c r="J42" i="4"/>
  <c r="J46" i="4"/>
  <c r="J50" i="4"/>
  <c r="J54" i="4"/>
  <c r="J58" i="4"/>
  <c r="J62" i="4"/>
  <c r="J66" i="4"/>
  <c r="J70" i="4"/>
  <c r="J12" i="4"/>
  <c r="J20" i="4"/>
  <c r="J28" i="4"/>
  <c r="J36" i="4"/>
  <c r="J44" i="4"/>
  <c r="J52" i="4"/>
  <c r="J60" i="4"/>
  <c r="J64" i="4"/>
  <c r="J73" i="4"/>
  <c r="J77" i="4"/>
  <c r="J81" i="4"/>
  <c r="J15" i="4"/>
  <c r="J19" i="4"/>
  <c r="J23" i="4"/>
  <c r="J27" i="4"/>
  <c r="J31" i="4"/>
  <c r="J35" i="4"/>
  <c r="J39" i="4"/>
  <c r="J43" i="4"/>
  <c r="J47" i="4"/>
  <c r="J51" i="4"/>
  <c r="J55" i="4"/>
  <c r="J59" i="4"/>
  <c r="J63" i="4"/>
  <c r="J67" i="4"/>
  <c r="J11" i="4"/>
  <c r="J74" i="4"/>
  <c r="J78" i="4"/>
  <c r="J16" i="4"/>
  <c r="J24" i="4"/>
  <c r="J32" i="4"/>
  <c r="J40" i="4"/>
  <c r="J48" i="4"/>
  <c r="J56" i="4"/>
  <c r="J68" i="4"/>
  <c r="G41" i="4"/>
  <c r="N4" i="4" s="1"/>
  <c r="S8" i="4" s="1"/>
  <c r="S9" i="4" s="1"/>
  <c r="F41" i="4"/>
</calcChain>
</file>

<file path=xl/sharedStrings.xml><?xml version="1.0" encoding="utf-8"?>
<sst xmlns="http://schemas.openxmlformats.org/spreadsheetml/2006/main" count="74" uniqueCount="40">
  <si>
    <t>EQUAZIONE LOGISTICA DISCRETIZZATA</t>
  </si>
  <si>
    <r>
      <t>N</t>
    </r>
    <r>
      <rPr>
        <vertAlign val="subscript"/>
        <sz val="16"/>
        <color theme="1"/>
        <rFont val="Calibri"/>
        <family val="2"/>
        <scheme val="minor"/>
      </rPr>
      <t xml:space="preserve">t+1 </t>
    </r>
    <r>
      <rPr>
        <sz val="16"/>
        <color theme="1"/>
        <rFont val="Calibri"/>
        <family val="2"/>
        <scheme val="minor"/>
      </rPr>
      <t>= N</t>
    </r>
    <r>
      <rPr>
        <vertAlign val="subscript"/>
        <sz val="16"/>
        <color theme="1"/>
        <rFont val="Calibri"/>
        <family val="2"/>
        <scheme val="minor"/>
      </rPr>
      <t>t</t>
    </r>
    <r>
      <rPr>
        <sz val="16"/>
        <color theme="1"/>
        <rFont val="Calibri"/>
        <family val="2"/>
        <scheme val="minor"/>
      </rPr>
      <t xml:space="preserve"> +rN</t>
    </r>
    <r>
      <rPr>
        <vertAlign val="subscript"/>
        <sz val="16"/>
        <color theme="1"/>
        <rFont val="Calibri"/>
        <family val="2"/>
        <scheme val="minor"/>
      </rPr>
      <t>t</t>
    </r>
    <r>
      <rPr>
        <sz val="16"/>
        <color theme="1"/>
        <rFont val="Calibri"/>
        <family val="2"/>
        <scheme val="minor"/>
      </rPr>
      <t>(1-N</t>
    </r>
    <r>
      <rPr>
        <vertAlign val="subscript"/>
        <sz val="16"/>
        <color theme="1"/>
        <rFont val="Calibri"/>
        <family val="2"/>
        <scheme val="minor"/>
      </rPr>
      <t>t</t>
    </r>
    <r>
      <rPr>
        <sz val="16"/>
        <color theme="1"/>
        <rFont val="Calibri"/>
        <family val="2"/>
        <scheme val="minor"/>
      </rPr>
      <t>/k) = (1+r)N</t>
    </r>
    <r>
      <rPr>
        <vertAlign val="subscript"/>
        <sz val="16"/>
        <color theme="1"/>
        <rFont val="Calibri"/>
        <family val="2"/>
        <scheme val="minor"/>
      </rPr>
      <t xml:space="preserve">t </t>
    </r>
    <r>
      <rPr>
        <sz val="16"/>
        <color theme="1"/>
        <rFont val="Calibri"/>
        <family val="2"/>
        <scheme val="minor"/>
      </rPr>
      <t>- r/kN</t>
    </r>
    <r>
      <rPr>
        <vertAlign val="subscript"/>
        <sz val="16"/>
        <color theme="1"/>
        <rFont val="Calibri"/>
        <family val="2"/>
        <scheme val="minor"/>
      </rPr>
      <t>t</t>
    </r>
    <r>
      <rPr>
        <vertAlign val="superscript"/>
        <sz val="16"/>
        <color theme="1"/>
        <rFont val="Calibri"/>
        <family val="2"/>
        <scheme val="minor"/>
      </rPr>
      <t>2</t>
    </r>
  </si>
  <si>
    <t>r</t>
  </si>
  <si>
    <t>k</t>
  </si>
  <si>
    <t>anni</t>
  </si>
  <si>
    <t>rmin</t>
  </si>
  <si>
    <t>rmax</t>
  </si>
  <si>
    <t>kmin</t>
  </si>
  <si>
    <t>kmax</t>
  </si>
  <si>
    <t>Somma quadratica</t>
  </si>
  <si>
    <t>ESS</t>
  </si>
  <si>
    <t>TSS</t>
  </si>
  <si>
    <t>RSS</t>
  </si>
  <si>
    <r>
      <t>(N</t>
    </r>
    <r>
      <rPr>
        <b/>
        <vertAlign val="subscript"/>
        <sz val="14"/>
        <color theme="1"/>
        <rFont val="Calibri"/>
        <family val="2"/>
        <scheme val="minor"/>
      </rPr>
      <t>s</t>
    </r>
    <r>
      <rPr>
        <b/>
        <sz val="14"/>
        <color theme="1"/>
        <rFont val="Calibri"/>
        <family val="2"/>
        <scheme val="minor"/>
      </rPr>
      <t>-</t>
    </r>
    <r>
      <rPr>
        <b/>
        <u/>
        <sz val="14"/>
        <color theme="1"/>
        <rFont val="Calibri"/>
        <family val="2"/>
        <scheme val="minor"/>
      </rPr>
      <t>N</t>
    </r>
    <r>
      <rPr>
        <b/>
        <sz val="14"/>
        <color theme="1"/>
        <rFont val="Calibri"/>
        <family val="2"/>
        <scheme val="minor"/>
      </rPr>
      <t>)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</si>
  <si>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N</t>
    </r>
    <r>
      <rPr>
        <b/>
        <vertAlign val="subscript"/>
        <sz val="14"/>
        <color theme="1"/>
        <rFont val="Calibri"/>
        <family val="2"/>
        <scheme val="minor"/>
      </rPr>
      <t>s</t>
    </r>
    <r>
      <rPr>
        <b/>
        <sz val="14"/>
        <color theme="1"/>
        <rFont val="Calibri"/>
        <family val="2"/>
        <scheme val="minor"/>
      </rPr>
      <t>-N</t>
    </r>
    <r>
      <rPr>
        <b/>
        <vertAlign val="subscript"/>
        <sz val="14"/>
        <color theme="1"/>
        <rFont val="Calibri"/>
        <family val="2"/>
        <scheme val="minor"/>
      </rPr>
      <t>t</t>
    </r>
  </si>
  <si>
    <r>
      <t>N</t>
    </r>
    <r>
      <rPr>
        <b/>
        <vertAlign val="subscript"/>
        <sz val="14"/>
        <color theme="1"/>
        <rFont val="Calibri"/>
        <family val="2"/>
        <scheme val="minor"/>
      </rPr>
      <t>s</t>
    </r>
  </si>
  <si>
    <r>
      <t>N</t>
    </r>
    <r>
      <rPr>
        <b/>
        <vertAlign val="subscript"/>
        <sz val="14"/>
        <color theme="1"/>
        <rFont val="Calibri"/>
        <family val="2"/>
        <scheme val="minor"/>
      </rPr>
      <t>t</t>
    </r>
  </si>
  <si>
    <r>
      <t>(N</t>
    </r>
    <r>
      <rPr>
        <b/>
        <vertAlign val="subscript"/>
        <sz val="14"/>
        <color theme="1"/>
        <rFont val="Calibri"/>
        <family val="2"/>
        <scheme val="minor"/>
      </rPr>
      <t>s</t>
    </r>
    <r>
      <rPr>
        <b/>
        <sz val="14"/>
        <color theme="1"/>
        <rFont val="Calibri"/>
        <family val="2"/>
        <scheme val="minor"/>
      </rPr>
      <t>-Nt)/N</t>
    </r>
    <r>
      <rPr>
        <b/>
        <vertAlign val="subscript"/>
        <sz val="14"/>
        <color theme="1"/>
        <rFont val="Calibri"/>
        <family val="2"/>
        <scheme val="minor"/>
      </rPr>
      <t>s</t>
    </r>
  </si>
  <si>
    <r>
      <t>(N</t>
    </r>
    <r>
      <rPr>
        <b/>
        <vertAlign val="subscript"/>
        <sz val="14"/>
        <color theme="1"/>
        <rFont val="Calibri"/>
        <family val="2"/>
        <scheme val="minor"/>
      </rPr>
      <t>s</t>
    </r>
    <r>
      <rPr>
        <b/>
        <sz val="14"/>
        <color theme="1"/>
        <rFont val="Calibri"/>
        <family val="2"/>
        <scheme val="minor"/>
      </rPr>
      <t>-N</t>
    </r>
    <r>
      <rPr>
        <b/>
        <vertAlign val="subscript"/>
        <sz val="14"/>
        <color theme="1"/>
        <rFont val="Calibri"/>
        <family val="2"/>
        <scheme val="minor"/>
      </rPr>
      <t>t</t>
    </r>
    <r>
      <rPr>
        <b/>
        <sz val="14"/>
        <color theme="1"/>
        <rFont val="Calibri"/>
        <family val="2"/>
        <scheme val="minor"/>
      </rPr>
      <t>)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</si>
  <si>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 xml:space="preserve">                  ANALISI STATISTICA</t>
  </si>
  <si>
    <t>immigrazione</t>
  </si>
  <si>
    <t>dato sperimentale</t>
  </si>
  <si>
    <t>valore del modello</t>
  </si>
  <si>
    <t>DINAMICA DELLE POPOLAZIONI</t>
  </si>
  <si>
    <t>Autore: Hume</t>
  </si>
  <si>
    <t>RICERCA PARAMETRI REGRESSIONE: RISULTATO FITTING CRESCITA A PARTIRE DA UNA COPPIA</t>
  </si>
  <si>
    <t>equilibrio</t>
  </si>
  <si>
    <t xml:space="preserve">RICERCA PARAMETRI REGRESSIONE: INIZIO FITTING CRESCITA A PARTIRE DA UNA COPPIA </t>
  </si>
  <si>
    <t>STUDIO DELLA CRESCITA DI UNA COLONIA DI UCCELLI SU DI UN ISOLA</t>
  </si>
  <si>
    <t>E DELLA SUA DECRESCITA DOPO IMMIGRAZIONE DI UNO STORMO DELLA STESSA SPECIE</t>
  </si>
  <si>
    <t>EQUAZIONE LOGISTICA DISCRETA</t>
  </si>
  <si>
    <t>TREND POPOLAZIONE  DOPO IMMIGRAZIONE DI UNO STORMO DI</t>
  </si>
  <si>
    <t>UCCELLI AL 32-ESIMO ANNO</t>
  </si>
  <si>
    <t>N</t>
  </si>
  <si>
    <r>
      <t>N</t>
    </r>
    <r>
      <rPr>
        <b/>
        <vertAlign val="subscript"/>
        <sz val="14"/>
        <color theme="1"/>
        <rFont val="Calibri"/>
        <family val="2"/>
        <scheme val="minor"/>
      </rPr>
      <t>s</t>
    </r>
    <r>
      <rPr>
        <b/>
        <sz val="14"/>
        <color theme="1"/>
        <rFont val="Calibri"/>
        <family val="2"/>
        <scheme val="minor"/>
      </rPr>
      <t>-N</t>
    </r>
  </si>
  <si>
    <r>
      <t>(N</t>
    </r>
    <r>
      <rPr>
        <b/>
        <vertAlign val="subscript"/>
        <sz val="14"/>
        <color theme="1"/>
        <rFont val="Calibri"/>
        <family val="2"/>
        <scheme val="minor"/>
      </rPr>
      <t>s</t>
    </r>
    <r>
      <rPr>
        <b/>
        <sz val="14"/>
        <color theme="1"/>
        <rFont val="Calibri"/>
        <family val="2"/>
        <scheme val="minor"/>
      </rPr>
      <t>-N)/N</t>
    </r>
    <r>
      <rPr>
        <b/>
        <vertAlign val="subscript"/>
        <sz val="14"/>
        <color theme="1"/>
        <rFont val="Calibri"/>
        <family val="2"/>
        <scheme val="minor"/>
      </rPr>
      <t>s</t>
    </r>
  </si>
  <si>
    <r>
      <t>(N</t>
    </r>
    <r>
      <rPr>
        <b/>
        <vertAlign val="subscript"/>
        <sz val="14"/>
        <color theme="1"/>
        <rFont val="Calibri"/>
        <family val="2"/>
        <scheme val="minor"/>
      </rPr>
      <t>s</t>
    </r>
    <r>
      <rPr>
        <b/>
        <sz val="14"/>
        <color theme="1"/>
        <rFont val="Calibri"/>
        <family val="2"/>
        <scheme val="minor"/>
      </rPr>
      <t>-N</t>
    </r>
    <r>
      <rPr>
        <b/>
        <sz val="14"/>
        <color theme="1"/>
        <rFont val="Calibri"/>
        <family val="2"/>
        <scheme val="minor"/>
      </rPr>
      <t>)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</si>
  <si>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(N</t>
    </r>
    <r>
      <rPr>
        <b/>
        <sz val="14"/>
        <color theme="1"/>
        <rFont val="Calibri"/>
        <family val="2"/>
        <scheme val="minor"/>
      </rPr>
      <t>-</t>
    </r>
    <r>
      <rPr>
        <b/>
        <u/>
        <sz val="14"/>
        <color theme="1"/>
        <rFont val="Calibri"/>
        <family val="2"/>
        <scheme val="minor"/>
      </rPr>
      <t>N</t>
    </r>
    <r>
      <rPr>
        <b/>
        <sz val="14"/>
        <color theme="1"/>
        <rFont val="Calibri"/>
        <family val="2"/>
        <scheme val="minor"/>
      </rPr>
      <t>)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</si>
  <si>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rPr>
        <b/>
        <u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(media)</t>
    </r>
  </si>
  <si>
    <r>
      <t>R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(Coeff. Determinazione)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</si>
</sst>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0.0000E+00"/>
    <numFmt numFmtId="166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1" fontId="0" fillId="0" borderId="0" xfId="0" applyNumberFormat="1"/>
    <xf numFmtId="0" fontId="0" fillId="2" borderId="0" xfId="0" applyFill="1"/>
    <xf numFmtId="0" fontId="3" fillId="0" borderId="0" xfId="0" applyFont="1" applyAlignment="1">
      <alignment horizontal="right"/>
    </xf>
    <xf numFmtId="164" fontId="0" fillId="0" borderId="0" xfId="1" applyNumberFormat="1" applyFo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/>
    <xf numFmtId="165" fontId="0" fillId="0" borderId="11" xfId="0" applyNumberFormat="1" applyBorder="1"/>
    <xf numFmtId="0" fontId="2" fillId="0" borderId="9" xfId="0" applyFont="1" applyBorder="1"/>
    <xf numFmtId="2" fontId="0" fillId="0" borderId="5" xfId="0" applyNumberFormat="1" applyBorder="1"/>
    <xf numFmtId="165" fontId="0" fillId="0" borderId="5" xfId="0" applyNumberFormat="1" applyBorder="1"/>
    <xf numFmtId="0" fontId="0" fillId="0" borderId="13" xfId="0" applyBorder="1" applyAlignment="1">
      <alignment horizontal="center"/>
    </xf>
    <xf numFmtId="0" fontId="0" fillId="0" borderId="15" xfId="0" applyBorder="1"/>
    <xf numFmtId="1" fontId="10" fillId="0" borderId="0" xfId="0" applyNumberFormat="1" applyFont="1"/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3" borderId="19" xfId="0" applyFill="1" applyBorder="1" applyAlignment="1">
      <alignment horizontal="right"/>
    </xf>
    <xf numFmtId="1" fontId="0" fillId="3" borderId="20" xfId="0" applyNumberFormat="1" applyFill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43" fontId="0" fillId="0" borderId="8" xfId="2" applyNumberFormat="1" applyFont="1" applyBorder="1"/>
    <xf numFmtId="0" fontId="11" fillId="0" borderId="0" xfId="0" applyFont="1"/>
    <xf numFmtId="0" fontId="12" fillId="0" borderId="0" xfId="0" applyFont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0" fillId="0" borderId="21" xfId="0" applyBorder="1"/>
    <xf numFmtId="1" fontId="13" fillId="0" borderId="0" xfId="0" applyNumberFormat="1" applyFont="1"/>
    <xf numFmtId="0" fontId="3" fillId="0" borderId="0" xfId="0" applyFont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22" xfId="0" applyFont="1" applyBorder="1" applyAlignment="1">
      <alignment horizontal="center"/>
    </xf>
    <xf numFmtId="166" fontId="0" fillId="3" borderId="23" xfId="0" applyNumberFormat="1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Fitting Dinamica Popolazione </a:t>
            </a:r>
          </a:p>
        </c:rich>
      </c:tx>
      <c:layout>
        <c:manualLayout>
          <c:xMode val="edge"/>
          <c:yMode val="edge"/>
          <c:x val="0.2970167676025063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87481077313469"/>
          <c:y val="6.3444613382762666E-2"/>
          <c:w val="0.66221989886119004"/>
          <c:h val="0.835352117355650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'Risultato fitting CRESCITA'!$C$10</c:f>
              <c:strCache>
                <c:ptCount val="1"/>
                <c:pt idx="0">
                  <c:v>N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'Risultato fitting CRESCITA'!$B$11:$B$81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'Risultato fitting CRESCITA'!$C$11:$C$81</c:f>
              <c:numCache>
                <c:formatCode>0</c:formatCode>
                <c:ptCount val="71"/>
                <c:pt idx="0" formatCode="General">
                  <c:v>2</c:v>
                </c:pt>
                <c:pt idx="1">
                  <c:v>2.7439078001195711</c:v>
                </c:pt>
                <c:pt idx="2">
                  <c:v>3.7642802881950206</c:v>
                </c:pt>
                <c:pt idx="3">
                  <c:v>5.1636553443866413</c:v>
                </c:pt>
                <c:pt idx="4">
                  <c:v>7.0824186059819398</c:v>
                </c:pt>
                <c:pt idx="5">
                  <c:v>9.7126126634815098</c:v>
                </c:pt>
                <c:pt idx="6">
                  <c:v>13.316642953896471</c:v>
                </c:pt>
                <c:pt idx="7">
                  <c:v>18.252491253583944</c:v>
                </c:pt>
                <c:pt idx="8">
                  <c:v>25.00746490628077</c:v>
                </c:pt>
                <c:pt idx="9">
                  <c:v>34.242928454435969</c:v>
                </c:pt>
                <c:pt idx="10">
                  <c:v>46.852759487092371</c:v>
                </c:pt>
                <c:pt idx="11">
                  <c:v>64.038177085239113</c:v>
                </c:pt>
                <c:pt idx="12">
                  <c:v>87.400592521750156</c:v>
                </c:pt>
                <c:pt idx="13">
                  <c:v>119.05129000824532</c:v>
                </c:pt>
                <c:pt idx="14">
                  <c:v>161.73048136505713</c:v>
                </c:pt>
                <c:pt idx="15">
                  <c:v>218.9161906455474</c:v>
                </c:pt>
                <c:pt idx="16">
                  <c:v>294.88244494007301</c:v>
                </c:pt>
                <c:pt idx="17">
                  <c:v>394.63389224174756</c:v>
                </c:pt>
                <c:pt idx="18">
                  <c:v>523.60216764657537</c:v>
                </c:pt>
                <c:pt idx="19">
                  <c:v>686.95283894823808</c:v>
                </c:pt>
                <c:pt idx="20">
                  <c:v>888.36126978506729</c:v>
                </c:pt>
                <c:pt idx="21">
                  <c:v>1128.2464148389888</c:v>
                </c:pt>
                <c:pt idx="22">
                  <c:v>1401.7859653970786</c:v>
                </c:pt>
                <c:pt idx="23">
                  <c:v>1697.5519825852698</c:v>
                </c:pt>
                <c:pt idx="24">
                  <c:v>1997.9882921010089</c:v>
                </c:pt>
                <c:pt idx="25">
                  <c:v>2282.571506661764</c:v>
                </c:pt>
                <c:pt idx="26">
                  <c:v>2532.9938076467515</c:v>
                </c:pt>
                <c:pt idx="27">
                  <c:v>2737.9497431325799</c:v>
                </c:pt>
                <c:pt idx="28">
                  <c:v>2894.9618141591736</c:v>
                </c:pt>
                <c:pt idx="29">
                  <c:v>3008.709907407836</c:v>
                </c:pt>
                <c:pt idx="30">
                  <c:v>3087.5737003750337</c:v>
                </c:pt>
                <c:pt idx="31">
                  <c:v>3140.5048084545433</c:v>
                </c:pt>
                <c:pt idx="32">
                  <c:v>3175.2284676382187</c:v>
                </c:pt>
                <c:pt idx="33">
                  <c:v>3197.6577522671614</c:v>
                </c:pt>
                <c:pt idx="34">
                  <c:v>3211.9982437388771</c:v>
                </c:pt>
                <c:pt idx="35">
                  <c:v>3221.1064129627075</c:v>
                </c:pt>
                <c:pt idx="36">
                  <c:v>3226.8667845182699</c:v>
                </c:pt>
                <c:pt idx="37">
                  <c:v>3230.5000258302516</c:v>
                </c:pt>
                <c:pt idx="38">
                  <c:v>3232.7876969562776</c:v>
                </c:pt>
                <c:pt idx="39">
                  <c:v>3234.2265719895636</c:v>
                </c:pt>
                <c:pt idx="40">
                  <c:v>3235.1309637104105</c:v>
                </c:pt>
                <c:pt idx="41">
                  <c:v>3235.6991671508176</c:v>
                </c:pt>
                <c:pt idx="42">
                  <c:v>3236.056056898004</c:v>
                </c:pt>
                <c:pt idx="43">
                  <c:v>3236.2801821160219</c:v>
                </c:pt>
                <c:pt idx="44">
                  <c:v>3236.4209168097732</c:v>
                </c:pt>
                <c:pt idx="45">
                  <c:v>3236.5092822817091</c:v>
                </c:pt>
                <c:pt idx="46">
                  <c:v>3236.5647634768775</c:v>
                </c:pt>
                <c:pt idx="47">
                  <c:v>3236.599597013731</c:v>
                </c:pt>
                <c:pt idx="48">
                  <c:v>3236.6214666799369</c:v>
                </c:pt>
                <c:pt idx="49">
                  <c:v>3236.6351970494588</c:v>
                </c:pt>
                <c:pt idx="50">
                  <c:v>3236.6438172915887</c:v>
                </c:pt>
                <c:pt idx="51">
                  <c:v>3236.649229255926</c:v>
                </c:pt>
                <c:pt idx="52">
                  <c:v>3236.6526269891056</c:v>
                </c:pt>
                <c:pt idx="53">
                  <c:v>3236.6547601465718</c:v>
                </c:pt>
                <c:pt idx="54">
                  <c:v>3236.6560993795038</c:v>
                </c:pt>
                <c:pt idx="55">
                  <c:v>3236.6569401724278</c:v>
                </c:pt>
                <c:pt idx="56">
                  <c:v>3236.6574680361346</c:v>
                </c:pt>
                <c:pt idx="57">
                  <c:v>3236.6577994376189</c:v>
                </c:pt>
                <c:pt idx="58">
                  <c:v>3236.6580074968679</c:v>
                </c:pt>
                <c:pt idx="59">
                  <c:v>3236.6581381198403</c:v>
                </c:pt>
                <c:pt idx="60">
                  <c:v>3236.6582201270567</c:v>
                </c:pt>
                <c:pt idx="61">
                  <c:v>3236.6582716125122</c:v>
                </c:pt>
                <c:pt idx="62">
                  <c:v>3236.658303935912</c:v>
                </c:pt>
                <c:pt idx="63">
                  <c:v>3236.6583242290644</c:v>
                </c:pt>
                <c:pt idx="64">
                  <c:v>3236.6583369694326</c:v>
                </c:pt>
                <c:pt idx="65">
                  <c:v>3236.6583449680411</c:v>
                </c:pt>
                <c:pt idx="66">
                  <c:v>3236.6583499896969</c:v>
                </c:pt>
                <c:pt idx="67">
                  <c:v>3236.658353142373</c:v>
                </c:pt>
                <c:pt idx="68">
                  <c:v>3236.658355121674</c:v>
                </c:pt>
                <c:pt idx="69">
                  <c:v>3236.6583563643107</c:v>
                </c:pt>
                <c:pt idx="70">
                  <c:v>3236.6583571444585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'Risultato fitting CRESCITA'!$D$10</c:f>
              <c:strCache>
                <c:ptCount val="1"/>
                <c:pt idx="0">
                  <c:v>Ns</c:v>
                </c:pt>
              </c:strCache>
            </c:strRef>
          </c:tx>
          <c:spPr>
            <a:ln w="28575">
              <a:noFill/>
            </a:ln>
          </c:spPr>
          <c:xVal>
            <c:numRef>
              <c:f>'Risultato fitting CRESCITA'!$B$11:$B$81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'Risultato fitting CRESCITA'!$D$11:$D$81</c:f>
              <c:numCache>
                <c:formatCode>General</c:formatCode>
                <c:ptCount val="71"/>
                <c:pt idx="0">
                  <c:v>2</c:v>
                </c:pt>
                <c:pt idx="5">
                  <c:v>18</c:v>
                </c:pt>
                <c:pt idx="10">
                  <c:v>25</c:v>
                </c:pt>
                <c:pt idx="15">
                  <c:v>260</c:v>
                </c:pt>
                <c:pt idx="20">
                  <c:v>580</c:v>
                </c:pt>
                <c:pt idx="25">
                  <c:v>2500</c:v>
                </c:pt>
                <c:pt idx="30">
                  <c:v>3000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'Risultato fitting CRESCITA'!$J$10</c:f>
              <c:strCache>
                <c:ptCount val="1"/>
                <c:pt idx="0">
                  <c:v>equilibrio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'Risultato fitting CRESCITA'!$B$11:$B$81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'Risultato fitting CRESCITA'!$J$11:$J$81</c:f>
              <c:numCache>
                <c:formatCode>0</c:formatCode>
                <c:ptCount val="71"/>
                <c:pt idx="0">
                  <c:v>3236.6582201270567</c:v>
                </c:pt>
                <c:pt idx="1">
                  <c:v>3236.6582201270567</c:v>
                </c:pt>
                <c:pt idx="2">
                  <c:v>3236.6582201270567</c:v>
                </c:pt>
                <c:pt idx="3">
                  <c:v>3236.6582201270567</c:v>
                </c:pt>
                <c:pt idx="4">
                  <c:v>3236.6582201270567</c:v>
                </c:pt>
                <c:pt idx="5">
                  <c:v>3236.6582201270567</c:v>
                </c:pt>
                <c:pt idx="6">
                  <c:v>3236.6582201270567</c:v>
                </c:pt>
                <c:pt idx="7">
                  <c:v>3236.6582201270567</c:v>
                </c:pt>
                <c:pt idx="8">
                  <c:v>3236.6582201270567</c:v>
                </c:pt>
                <c:pt idx="9">
                  <c:v>3236.6582201270567</c:v>
                </c:pt>
                <c:pt idx="10">
                  <c:v>3236.6582201270567</c:v>
                </c:pt>
                <c:pt idx="11">
                  <c:v>3236.6582201270567</c:v>
                </c:pt>
                <c:pt idx="12">
                  <c:v>3236.6582201270567</c:v>
                </c:pt>
                <c:pt idx="13">
                  <c:v>3236.6582201270567</c:v>
                </c:pt>
                <c:pt idx="14">
                  <c:v>3236.6582201270567</c:v>
                </c:pt>
                <c:pt idx="15">
                  <c:v>3236.6582201270567</c:v>
                </c:pt>
                <c:pt idx="16">
                  <c:v>3236.6582201270567</c:v>
                </c:pt>
                <c:pt idx="17">
                  <c:v>3236.6582201270567</c:v>
                </c:pt>
                <c:pt idx="18">
                  <c:v>3236.6582201270567</c:v>
                </c:pt>
                <c:pt idx="19">
                  <c:v>3236.6582201270567</c:v>
                </c:pt>
                <c:pt idx="20">
                  <c:v>3236.6582201270567</c:v>
                </c:pt>
                <c:pt idx="21">
                  <c:v>3236.6582201270567</c:v>
                </c:pt>
                <c:pt idx="22">
                  <c:v>3236.6582201270567</c:v>
                </c:pt>
                <c:pt idx="23">
                  <c:v>3236.6582201270567</c:v>
                </c:pt>
                <c:pt idx="24">
                  <c:v>3236.6582201270567</c:v>
                </c:pt>
                <c:pt idx="25">
                  <c:v>3236.6582201270567</c:v>
                </c:pt>
                <c:pt idx="26">
                  <c:v>3236.6582201270567</c:v>
                </c:pt>
                <c:pt idx="27">
                  <c:v>3236.6582201270567</c:v>
                </c:pt>
                <c:pt idx="28">
                  <c:v>3236.6582201270567</c:v>
                </c:pt>
                <c:pt idx="29">
                  <c:v>3236.6582201270567</c:v>
                </c:pt>
                <c:pt idx="30">
                  <c:v>3236.6582201270567</c:v>
                </c:pt>
                <c:pt idx="31">
                  <c:v>3236.6582201270567</c:v>
                </c:pt>
                <c:pt idx="32">
                  <c:v>3236.6582201270567</c:v>
                </c:pt>
                <c:pt idx="33">
                  <c:v>3236.6582201270567</c:v>
                </c:pt>
                <c:pt idx="34">
                  <c:v>3236.6582201270567</c:v>
                </c:pt>
                <c:pt idx="35">
                  <c:v>3236.6582201270567</c:v>
                </c:pt>
                <c:pt idx="36">
                  <c:v>3236.6582201270567</c:v>
                </c:pt>
                <c:pt idx="37">
                  <c:v>3236.6582201270567</c:v>
                </c:pt>
                <c:pt idx="38">
                  <c:v>3236.6582201270567</c:v>
                </c:pt>
                <c:pt idx="39">
                  <c:v>3236.6582201270567</c:v>
                </c:pt>
                <c:pt idx="40">
                  <c:v>3236.6582201270567</c:v>
                </c:pt>
                <c:pt idx="41">
                  <c:v>3236.6582201270567</c:v>
                </c:pt>
                <c:pt idx="42">
                  <c:v>3236.6582201270567</c:v>
                </c:pt>
                <c:pt idx="43">
                  <c:v>3236.6582201270567</c:v>
                </c:pt>
                <c:pt idx="44">
                  <c:v>3236.6582201270567</c:v>
                </c:pt>
                <c:pt idx="45">
                  <c:v>3236.6582201270567</c:v>
                </c:pt>
                <c:pt idx="46">
                  <c:v>3236.6582201270567</c:v>
                </c:pt>
                <c:pt idx="47">
                  <c:v>3236.6582201270567</c:v>
                </c:pt>
                <c:pt idx="48">
                  <c:v>3236.6582201270567</c:v>
                </c:pt>
                <c:pt idx="49">
                  <c:v>3236.6582201270567</c:v>
                </c:pt>
                <c:pt idx="50">
                  <c:v>3236.6582201270567</c:v>
                </c:pt>
                <c:pt idx="51">
                  <c:v>3236.6582201270567</c:v>
                </c:pt>
                <c:pt idx="52">
                  <c:v>3236.6582201270567</c:v>
                </c:pt>
                <c:pt idx="53">
                  <c:v>3236.6582201270567</c:v>
                </c:pt>
                <c:pt idx="54">
                  <c:v>3236.6582201270567</c:v>
                </c:pt>
                <c:pt idx="55">
                  <c:v>3236.6582201270567</c:v>
                </c:pt>
                <c:pt idx="56">
                  <c:v>3236.6582201270567</c:v>
                </c:pt>
                <c:pt idx="57">
                  <c:v>3236.6582201270567</c:v>
                </c:pt>
                <c:pt idx="58">
                  <c:v>3236.6582201270567</c:v>
                </c:pt>
                <c:pt idx="59">
                  <c:v>3236.6582201270567</c:v>
                </c:pt>
                <c:pt idx="60">
                  <c:v>3236.6582201270567</c:v>
                </c:pt>
                <c:pt idx="61">
                  <c:v>3236.6582201270567</c:v>
                </c:pt>
                <c:pt idx="62">
                  <c:v>3236.6582201270567</c:v>
                </c:pt>
                <c:pt idx="63">
                  <c:v>3236.6582201270567</c:v>
                </c:pt>
                <c:pt idx="64">
                  <c:v>3236.6582201270567</c:v>
                </c:pt>
                <c:pt idx="65">
                  <c:v>3236.6582201270567</c:v>
                </c:pt>
                <c:pt idx="66">
                  <c:v>3236.6582201270567</c:v>
                </c:pt>
                <c:pt idx="67">
                  <c:v>3236.6582201270567</c:v>
                </c:pt>
                <c:pt idx="68">
                  <c:v>3236.6582201270567</c:v>
                </c:pt>
                <c:pt idx="69">
                  <c:v>3236.6582201270567</c:v>
                </c:pt>
                <c:pt idx="70">
                  <c:v>3236.6582201270567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008448"/>
        <c:axId val="161284096"/>
      </c:scatterChart>
      <c:valAx>
        <c:axId val="160008448"/>
        <c:scaling>
          <c:orientation val="minMax"/>
          <c:max val="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anni</a:t>
                </a:r>
              </a:p>
            </c:rich>
          </c:tx>
          <c:layout>
            <c:manualLayout>
              <c:xMode val="edge"/>
              <c:yMode val="edge"/>
              <c:x val="0.72541021312751808"/>
              <c:y val="0.948246651436262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1284096"/>
        <c:crosses val="autoZero"/>
        <c:crossBetween val="midCat"/>
        <c:majorUnit val="5"/>
      </c:valAx>
      <c:valAx>
        <c:axId val="16128409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N</a:t>
                </a:r>
              </a:p>
            </c:rich>
          </c:tx>
          <c:layout>
            <c:manualLayout>
              <c:xMode val="edge"/>
              <c:yMode val="edge"/>
              <c:x val="1.8441678192715538E-2"/>
              <c:y val="5.308334781752761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0008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906796920094534"/>
          <c:y val="0.39618697652068785"/>
          <c:w val="0.18049712675250926"/>
          <c:h val="0.1790941068163660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Fitting Dinamica Popolazione</a:t>
            </a:r>
          </a:p>
          <a:p>
            <a:pPr>
              <a:defRPr/>
            </a:pPr>
            <a:r>
              <a:rPr lang="en-US" sz="1400"/>
              <a:t>(N in scala logaritmica) </a:t>
            </a:r>
          </a:p>
        </c:rich>
      </c:tx>
      <c:layout>
        <c:manualLayout>
          <c:xMode val="edge"/>
          <c:yMode val="edge"/>
          <c:x val="0.2970167676025063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87481077313469"/>
          <c:y val="6.3444613382762666E-2"/>
          <c:w val="0.66221989886119004"/>
          <c:h val="0.835352117355650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'Risultato fitting CRESCITA'!$C$10</c:f>
              <c:strCache>
                <c:ptCount val="1"/>
                <c:pt idx="0">
                  <c:v>N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'Risultato fitting CRESCITA'!$B$11:$B$81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'Risultato fitting CRESCITA'!$C$11:$C$81</c:f>
              <c:numCache>
                <c:formatCode>0</c:formatCode>
                <c:ptCount val="71"/>
                <c:pt idx="0" formatCode="General">
                  <c:v>2</c:v>
                </c:pt>
                <c:pt idx="1">
                  <c:v>2.7439078001195711</c:v>
                </c:pt>
                <c:pt idx="2">
                  <c:v>3.7642802881950206</c:v>
                </c:pt>
                <c:pt idx="3">
                  <c:v>5.1636553443866413</c:v>
                </c:pt>
                <c:pt idx="4">
                  <c:v>7.0824186059819398</c:v>
                </c:pt>
                <c:pt idx="5">
                  <c:v>9.7126126634815098</c:v>
                </c:pt>
                <c:pt idx="6">
                  <c:v>13.316642953896471</c:v>
                </c:pt>
                <c:pt idx="7">
                  <c:v>18.252491253583944</c:v>
                </c:pt>
                <c:pt idx="8">
                  <c:v>25.00746490628077</c:v>
                </c:pt>
                <c:pt idx="9">
                  <c:v>34.242928454435969</c:v>
                </c:pt>
                <c:pt idx="10">
                  <c:v>46.852759487092371</c:v>
                </c:pt>
                <c:pt idx="11">
                  <c:v>64.038177085239113</c:v>
                </c:pt>
                <c:pt idx="12">
                  <c:v>87.400592521750156</c:v>
                </c:pt>
                <c:pt idx="13">
                  <c:v>119.05129000824532</c:v>
                </c:pt>
                <c:pt idx="14">
                  <c:v>161.73048136505713</c:v>
                </c:pt>
                <c:pt idx="15">
                  <c:v>218.9161906455474</c:v>
                </c:pt>
                <c:pt idx="16">
                  <c:v>294.88244494007301</c:v>
                </c:pt>
                <c:pt idx="17">
                  <c:v>394.63389224174756</c:v>
                </c:pt>
                <c:pt idx="18">
                  <c:v>523.60216764657537</c:v>
                </c:pt>
                <c:pt idx="19">
                  <c:v>686.95283894823808</c:v>
                </c:pt>
                <c:pt idx="20">
                  <c:v>888.36126978506729</c:v>
                </c:pt>
                <c:pt idx="21">
                  <c:v>1128.2464148389888</c:v>
                </c:pt>
                <c:pt idx="22">
                  <c:v>1401.7859653970786</c:v>
                </c:pt>
                <c:pt idx="23">
                  <c:v>1697.5519825852698</c:v>
                </c:pt>
                <c:pt idx="24">
                  <c:v>1997.9882921010089</c:v>
                </c:pt>
                <c:pt idx="25">
                  <c:v>2282.571506661764</c:v>
                </c:pt>
                <c:pt idx="26">
                  <c:v>2532.9938076467515</c:v>
                </c:pt>
                <c:pt idx="27">
                  <c:v>2737.9497431325799</c:v>
                </c:pt>
                <c:pt idx="28">
                  <c:v>2894.9618141591736</c:v>
                </c:pt>
                <c:pt idx="29">
                  <c:v>3008.709907407836</c:v>
                </c:pt>
                <c:pt idx="30">
                  <c:v>3087.5737003750337</c:v>
                </c:pt>
                <c:pt idx="31">
                  <c:v>3140.5048084545433</c:v>
                </c:pt>
                <c:pt idx="32">
                  <c:v>3175.2284676382187</c:v>
                </c:pt>
                <c:pt idx="33">
                  <c:v>3197.6577522671614</c:v>
                </c:pt>
                <c:pt idx="34">
                  <c:v>3211.9982437388771</c:v>
                </c:pt>
                <c:pt idx="35">
                  <c:v>3221.1064129627075</c:v>
                </c:pt>
                <c:pt idx="36">
                  <c:v>3226.8667845182699</c:v>
                </c:pt>
                <c:pt idx="37">
                  <c:v>3230.5000258302516</c:v>
                </c:pt>
                <c:pt idx="38">
                  <c:v>3232.7876969562776</c:v>
                </c:pt>
                <c:pt idx="39">
                  <c:v>3234.2265719895636</c:v>
                </c:pt>
                <c:pt idx="40">
                  <c:v>3235.1309637104105</c:v>
                </c:pt>
                <c:pt idx="41">
                  <c:v>3235.6991671508176</c:v>
                </c:pt>
                <c:pt idx="42">
                  <c:v>3236.056056898004</c:v>
                </c:pt>
                <c:pt idx="43">
                  <c:v>3236.2801821160219</c:v>
                </c:pt>
                <c:pt idx="44">
                  <c:v>3236.4209168097732</c:v>
                </c:pt>
                <c:pt idx="45">
                  <c:v>3236.5092822817091</c:v>
                </c:pt>
                <c:pt idx="46">
                  <c:v>3236.5647634768775</c:v>
                </c:pt>
                <c:pt idx="47">
                  <c:v>3236.599597013731</c:v>
                </c:pt>
                <c:pt idx="48">
                  <c:v>3236.6214666799369</c:v>
                </c:pt>
                <c:pt idx="49">
                  <c:v>3236.6351970494588</c:v>
                </c:pt>
                <c:pt idx="50">
                  <c:v>3236.6438172915887</c:v>
                </c:pt>
                <c:pt idx="51">
                  <c:v>3236.649229255926</c:v>
                </c:pt>
                <c:pt idx="52">
                  <c:v>3236.6526269891056</c:v>
                </c:pt>
                <c:pt idx="53">
                  <c:v>3236.6547601465718</c:v>
                </c:pt>
                <c:pt idx="54">
                  <c:v>3236.6560993795038</c:v>
                </c:pt>
                <c:pt idx="55">
                  <c:v>3236.6569401724278</c:v>
                </c:pt>
                <c:pt idx="56">
                  <c:v>3236.6574680361346</c:v>
                </c:pt>
                <c:pt idx="57">
                  <c:v>3236.6577994376189</c:v>
                </c:pt>
                <c:pt idx="58">
                  <c:v>3236.6580074968679</c:v>
                </c:pt>
                <c:pt idx="59">
                  <c:v>3236.6581381198403</c:v>
                </c:pt>
                <c:pt idx="60">
                  <c:v>3236.6582201270567</c:v>
                </c:pt>
                <c:pt idx="61">
                  <c:v>3236.6582716125122</c:v>
                </c:pt>
                <c:pt idx="62">
                  <c:v>3236.658303935912</c:v>
                </c:pt>
                <c:pt idx="63">
                  <c:v>3236.6583242290644</c:v>
                </c:pt>
                <c:pt idx="64">
                  <c:v>3236.6583369694326</c:v>
                </c:pt>
                <c:pt idx="65">
                  <c:v>3236.6583449680411</c:v>
                </c:pt>
                <c:pt idx="66">
                  <c:v>3236.6583499896969</c:v>
                </c:pt>
                <c:pt idx="67">
                  <c:v>3236.658353142373</c:v>
                </c:pt>
                <c:pt idx="68">
                  <c:v>3236.658355121674</c:v>
                </c:pt>
                <c:pt idx="69">
                  <c:v>3236.6583563643107</c:v>
                </c:pt>
                <c:pt idx="70">
                  <c:v>3236.6583571444585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'Risultato fitting CRESCITA'!$D$10</c:f>
              <c:strCache>
                <c:ptCount val="1"/>
                <c:pt idx="0">
                  <c:v>Ns</c:v>
                </c:pt>
              </c:strCache>
            </c:strRef>
          </c:tx>
          <c:spPr>
            <a:ln w="28575">
              <a:noFill/>
            </a:ln>
          </c:spPr>
          <c:xVal>
            <c:numRef>
              <c:f>'Risultato fitting CRESCITA'!$B$11:$B$81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'Risultato fitting CRESCITA'!$D$11:$D$81</c:f>
              <c:numCache>
                <c:formatCode>General</c:formatCode>
                <c:ptCount val="71"/>
                <c:pt idx="0">
                  <c:v>2</c:v>
                </c:pt>
                <c:pt idx="5">
                  <c:v>18</c:v>
                </c:pt>
                <c:pt idx="10">
                  <c:v>25</c:v>
                </c:pt>
                <c:pt idx="15">
                  <c:v>260</c:v>
                </c:pt>
                <c:pt idx="20">
                  <c:v>580</c:v>
                </c:pt>
                <c:pt idx="25">
                  <c:v>2500</c:v>
                </c:pt>
                <c:pt idx="30">
                  <c:v>3000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'Risultato fitting CRESCITA'!$J$10</c:f>
              <c:strCache>
                <c:ptCount val="1"/>
                <c:pt idx="0">
                  <c:v>equilibrio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'Risultato fitting CRESCITA'!$B$11:$B$81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'Risultato fitting CRESCITA'!$J$11:$J$81</c:f>
              <c:numCache>
                <c:formatCode>0</c:formatCode>
                <c:ptCount val="71"/>
                <c:pt idx="0">
                  <c:v>3236.6582201270567</c:v>
                </c:pt>
                <c:pt idx="1">
                  <c:v>3236.6582201270567</c:v>
                </c:pt>
                <c:pt idx="2">
                  <c:v>3236.6582201270567</c:v>
                </c:pt>
                <c:pt idx="3">
                  <c:v>3236.6582201270567</c:v>
                </c:pt>
                <c:pt idx="4">
                  <c:v>3236.6582201270567</c:v>
                </c:pt>
                <c:pt idx="5">
                  <c:v>3236.6582201270567</c:v>
                </c:pt>
                <c:pt idx="6">
                  <c:v>3236.6582201270567</c:v>
                </c:pt>
                <c:pt idx="7">
                  <c:v>3236.6582201270567</c:v>
                </c:pt>
                <c:pt idx="8">
                  <c:v>3236.6582201270567</c:v>
                </c:pt>
                <c:pt idx="9">
                  <c:v>3236.6582201270567</c:v>
                </c:pt>
                <c:pt idx="10">
                  <c:v>3236.6582201270567</c:v>
                </c:pt>
                <c:pt idx="11">
                  <c:v>3236.6582201270567</c:v>
                </c:pt>
                <c:pt idx="12">
                  <c:v>3236.6582201270567</c:v>
                </c:pt>
                <c:pt idx="13">
                  <c:v>3236.6582201270567</c:v>
                </c:pt>
                <c:pt idx="14">
                  <c:v>3236.6582201270567</c:v>
                </c:pt>
                <c:pt idx="15">
                  <c:v>3236.6582201270567</c:v>
                </c:pt>
                <c:pt idx="16">
                  <c:v>3236.6582201270567</c:v>
                </c:pt>
                <c:pt idx="17">
                  <c:v>3236.6582201270567</c:v>
                </c:pt>
                <c:pt idx="18">
                  <c:v>3236.6582201270567</c:v>
                </c:pt>
                <c:pt idx="19">
                  <c:v>3236.6582201270567</c:v>
                </c:pt>
                <c:pt idx="20">
                  <c:v>3236.6582201270567</c:v>
                </c:pt>
                <c:pt idx="21">
                  <c:v>3236.6582201270567</c:v>
                </c:pt>
                <c:pt idx="22">
                  <c:v>3236.6582201270567</c:v>
                </c:pt>
                <c:pt idx="23">
                  <c:v>3236.6582201270567</c:v>
                </c:pt>
                <c:pt idx="24">
                  <c:v>3236.6582201270567</c:v>
                </c:pt>
                <c:pt idx="25">
                  <c:v>3236.6582201270567</c:v>
                </c:pt>
                <c:pt idx="26">
                  <c:v>3236.6582201270567</c:v>
                </c:pt>
                <c:pt idx="27">
                  <c:v>3236.6582201270567</c:v>
                </c:pt>
                <c:pt idx="28">
                  <c:v>3236.6582201270567</c:v>
                </c:pt>
                <c:pt idx="29">
                  <c:v>3236.6582201270567</c:v>
                </c:pt>
                <c:pt idx="30">
                  <c:v>3236.6582201270567</c:v>
                </c:pt>
                <c:pt idx="31">
                  <c:v>3236.6582201270567</c:v>
                </c:pt>
                <c:pt idx="32">
                  <c:v>3236.6582201270567</c:v>
                </c:pt>
                <c:pt idx="33">
                  <c:v>3236.6582201270567</c:v>
                </c:pt>
                <c:pt idx="34">
                  <c:v>3236.6582201270567</c:v>
                </c:pt>
                <c:pt idx="35">
                  <c:v>3236.6582201270567</c:v>
                </c:pt>
                <c:pt idx="36">
                  <c:v>3236.6582201270567</c:v>
                </c:pt>
                <c:pt idx="37">
                  <c:v>3236.6582201270567</c:v>
                </c:pt>
                <c:pt idx="38">
                  <c:v>3236.6582201270567</c:v>
                </c:pt>
                <c:pt idx="39">
                  <c:v>3236.6582201270567</c:v>
                </c:pt>
                <c:pt idx="40">
                  <c:v>3236.6582201270567</c:v>
                </c:pt>
                <c:pt idx="41">
                  <c:v>3236.6582201270567</c:v>
                </c:pt>
                <c:pt idx="42">
                  <c:v>3236.6582201270567</c:v>
                </c:pt>
                <c:pt idx="43">
                  <c:v>3236.6582201270567</c:v>
                </c:pt>
                <c:pt idx="44">
                  <c:v>3236.6582201270567</c:v>
                </c:pt>
                <c:pt idx="45">
                  <c:v>3236.6582201270567</c:v>
                </c:pt>
                <c:pt idx="46">
                  <c:v>3236.6582201270567</c:v>
                </c:pt>
                <c:pt idx="47">
                  <c:v>3236.6582201270567</c:v>
                </c:pt>
                <c:pt idx="48">
                  <c:v>3236.6582201270567</c:v>
                </c:pt>
                <c:pt idx="49">
                  <c:v>3236.6582201270567</c:v>
                </c:pt>
                <c:pt idx="50">
                  <c:v>3236.6582201270567</c:v>
                </c:pt>
                <c:pt idx="51">
                  <c:v>3236.6582201270567</c:v>
                </c:pt>
                <c:pt idx="52">
                  <c:v>3236.6582201270567</c:v>
                </c:pt>
                <c:pt idx="53">
                  <c:v>3236.6582201270567</c:v>
                </c:pt>
                <c:pt idx="54">
                  <c:v>3236.6582201270567</c:v>
                </c:pt>
                <c:pt idx="55">
                  <c:v>3236.6582201270567</c:v>
                </c:pt>
                <c:pt idx="56">
                  <c:v>3236.6582201270567</c:v>
                </c:pt>
                <c:pt idx="57">
                  <c:v>3236.6582201270567</c:v>
                </c:pt>
                <c:pt idx="58">
                  <c:v>3236.6582201270567</c:v>
                </c:pt>
                <c:pt idx="59">
                  <c:v>3236.6582201270567</c:v>
                </c:pt>
                <c:pt idx="60">
                  <c:v>3236.6582201270567</c:v>
                </c:pt>
                <c:pt idx="61">
                  <c:v>3236.6582201270567</c:v>
                </c:pt>
                <c:pt idx="62">
                  <c:v>3236.6582201270567</c:v>
                </c:pt>
                <c:pt idx="63">
                  <c:v>3236.6582201270567</c:v>
                </c:pt>
                <c:pt idx="64">
                  <c:v>3236.6582201270567</c:v>
                </c:pt>
                <c:pt idx="65">
                  <c:v>3236.6582201270567</c:v>
                </c:pt>
                <c:pt idx="66">
                  <c:v>3236.6582201270567</c:v>
                </c:pt>
                <c:pt idx="67">
                  <c:v>3236.6582201270567</c:v>
                </c:pt>
                <c:pt idx="68">
                  <c:v>3236.6582201270567</c:v>
                </c:pt>
                <c:pt idx="69">
                  <c:v>3236.6582201270567</c:v>
                </c:pt>
                <c:pt idx="70">
                  <c:v>3236.6582201270567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266880"/>
        <c:axId val="158268800"/>
      </c:scatterChart>
      <c:valAx>
        <c:axId val="158266880"/>
        <c:scaling>
          <c:orientation val="minMax"/>
          <c:max val="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anni</a:t>
                </a:r>
              </a:p>
            </c:rich>
          </c:tx>
          <c:layout>
            <c:manualLayout>
              <c:xMode val="edge"/>
              <c:yMode val="edge"/>
              <c:x val="0.72541021312751808"/>
              <c:y val="0.948246651436262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8268800"/>
        <c:crosses val="autoZero"/>
        <c:crossBetween val="midCat"/>
        <c:majorUnit val="5"/>
      </c:valAx>
      <c:valAx>
        <c:axId val="158268800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N</a:t>
                </a:r>
              </a:p>
            </c:rich>
          </c:tx>
          <c:layout>
            <c:manualLayout>
              <c:xMode val="edge"/>
              <c:yMode val="edge"/>
              <c:x val="1.8441678192715538E-2"/>
              <c:y val="5.308334781752761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82668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906796920094534"/>
          <c:y val="0.39618697652068785"/>
          <c:w val="0.18049712675250926"/>
          <c:h val="0.1790941068163660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Fitting Dinamica Popolazione con</a:t>
            </a:r>
            <a:r>
              <a:rPr lang="en-US" baseline="0"/>
              <a:t> immigrazione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970167676025063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87481077313469"/>
          <c:y val="6.3444613382762666E-2"/>
          <c:w val="0.66221989886119004"/>
          <c:h val="0.835352117355650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'CRESCITA + IMMIGRAZIONE'!$C$10</c:f>
              <c:strCache>
                <c:ptCount val="1"/>
                <c:pt idx="0">
                  <c:v>N</c:v>
                </c:pt>
              </c:strCache>
            </c:strRef>
          </c:tx>
          <c:marker>
            <c:symbol val="circle"/>
            <c:size val="5"/>
          </c:marker>
          <c:xVal>
            <c:numRef>
              <c:f>'CRESCITA + IMMIGRAZIONE'!$B$11:$B$81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'CRESCITA + IMMIGRAZIONE'!$C$11:$C$81</c:f>
              <c:numCache>
                <c:formatCode>0</c:formatCode>
                <c:ptCount val="71"/>
                <c:pt idx="0" formatCode="General">
                  <c:v>2</c:v>
                </c:pt>
                <c:pt idx="1">
                  <c:v>2.7439078001195711</c:v>
                </c:pt>
                <c:pt idx="2">
                  <c:v>3.7642802881950206</c:v>
                </c:pt>
                <c:pt idx="3">
                  <c:v>5.1636553443866413</c:v>
                </c:pt>
                <c:pt idx="4">
                  <c:v>7.0824186059819398</c:v>
                </c:pt>
                <c:pt idx="5">
                  <c:v>9.7126126634815098</c:v>
                </c:pt>
                <c:pt idx="6">
                  <c:v>13.316642953896471</c:v>
                </c:pt>
                <c:pt idx="7">
                  <c:v>18.252491253583944</c:v>
                </c:pt>
                <c:pt idx="8">
                  <c:v>25.00746490628077</c:v>
                </c:pt>
                <c:pt idx="9">
                  <c:v>34.242928454435969</c:v>
                </c:pt>
                <c:pt idx="10">
                  <c:v>46.852759487092371</c:v>
                </c:pt>
                <c:pt idx="11">
                  <c:v>64.038177085239113</c:v>
                </c:pt>
                <c:pt idx="12">
                  <c:v>87.400592521750156</c:v>
                </c:pt>
                <c:pt idx="13">
                  <c:v>119.05129000824532</c:v>
                </c:pt>
                <c:pt idx="14">
                  <c:v>161.73048136505713</c:v>
                </c:pt>
                <c:pt idx="15">
                  <c:v>218.9161906455474</c:v>
                </c:pt>
                <c:pt idx="16">
                  <c:v>294.88244494007301</c:v>
                </c:pt>
                <c:pt idx="17">
                  <c:v>394.63389224174756</c:v>
                </c:pt>
                <c:pt idx="18">
                  <c:v>523.60216764657537</c:v>
                </c:pt>
                <c:pt idx="19">
                  <c:v>686.95283894823808</c:v>
                </c:pt>
                <c:pt idx="20">
                  <c:v>888.36126978506729</c:v>
                </c:pt>
                <c:pt idx="21">
                  <c:v>1128.2464148389888</c:v>
                </c:pt>
                <c:pt idx="22">
                  <c:v>1401.7859653970786</c:v>
                </c:pt>
                <c:pt idx="23">
                  <c:v>1697.5519825852698</c:v>
                </c:pt>
                <c:pt idx="24">
                  <c:v>1997.9882921010089</c:v>
                </c:pt>
                <c:pt idx="25">
                  <c:v>2282.571506661764</c:v>
                </c:pt>
                <c:pt idx="26">
                  <c:v>2532.9938076467515</c:v>
                </c:pt>
                <c:pt idx="27">
                  <c:v>2737.9497431325799</c:v>
                </c:pt>
                <c:pt idx="28">
                  <c:v>2894.9618141591736</c:v>
                </c:pt>
                <c:pt idx="29">
                  <c:v>3008.709907407836</c:v>
                </c:pt>
                <c:pt idx="30">
                  <c:v>3087.5737003750337</c:v>
                </c:pt>
                <c:pt idx="31">
                  <c:v>3140.5048084545433</c:v>
                </c:pt>
                <c:pt idx="32">
                  <c:v>5140.5048084545433</c:v>
                </c:pt>
                <c:pt idx="33">
                  <c:v>4015.1268952765076</c:v>
                </c:pt>
                <c:pt idx="34">
                  <c:v>3655.7078890802954</c:v>
                </c:pt>
                <c:pt idx="35">
                  <c:v>3479.5518471085688</c:v>
                </c:pt>
                <c:pt idx="36">
                  <c:v>3382.3667028035452</c:v>
                </c:pt>
                <c:pt idx="37">
                  <c:v>3325.6950586102616</c:v>
                </c:pt>
                <c:pt idx="38">
                  <c:v>3291.6454456074725</c:v>
                </c:pt>
                <c:pt idx="39">
                  <c:v>3270.832456205434</c:v>
                </c:pt>
                <c:pt idx="40">
                  <c:v>3257.9791144532064</c:v>
                </c:pt>
                <c:pt idx="41">
                  <c:v>3249.9916011423047</c:v>
                </c:pt>
                <c:pt idx="42">
                  <c:v>3245.0087407246574</c:v>
                </c:pt>
                <c:pt idx="43">
                  <c:v>3241.892844914908</c:v>
                </c:pt>
                <c:pt idx="44">
                  <c:v>3239.9415027213254</c:v>
                </c:pt>
                <c:pt idx="45">
                  <c:v>3238.7183298672671</c:v>
                </c:pt>
                <c:pt idx="46">
                  <c:v>3237.9511537568619</c:v>
                </c:pt>
                <c:pt idx="47">
                  <c:v>3237.4698040015646</c:v>
                </c:pt>
                <c:pt idx="48">
                  <c:v>3237.1677213367761</c:v>
                </c:pt>
                <c:pt idx="49">
                  <c:v>3236.9781148506754</c:v>
                </c:pt>
                <c:pt idx="50">
                  <c:v>3236.8590949195086</c:v>
                </c:pt>
                <c:pt idx="51">
                  <c:v>3236.7843794116961</c:v>
                </c:pt>
                <c:pt idx="52">
                  <c:v>3236.7374746188584</c:v>
                </c:pt>
                <c:pt idx="53">
                  <c:v>3236.7080281402532</c:v>
                </c:pt>
                <c:pt idx="54">
                  <c:v>3236.6895416023954</c:v>
                </c:pt>
                <c:pt idx="55">
                  <c:v>3236.6779356278066</c:v>
                </c:pt>
                <c:pt idx="56">
                  <c:v>3236.6706492776198</c:v>
                </c:pt>
                <c:pt idx="57">
                  <c:v>3236.6660748162194</c:v>
                </c:pt>
                <c:pt idx="58">
                  <c:v>3236.6632029061379</c:v>
                </c:pt>
                <c:pt idx="59">
                  <c:v>3236.661399878843</c:v>
                </c:pt>
                <c:pt idx="60">
                  <c:v>3236.6602679108787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195904"/>
        <c:axId val="159197824"/>
      </c:scatterChart>
      <c:scatterChart>
        <c:scatterStyle val="lineMarker"/>
        <c:varyColors val="0"/>
        <c:ser>
          <c:idx val="1"/>
          <c:order val="1"/>
          <c:tx>
            <c:strRef>
              <c:f>'CRESCITA + IMMIGRAZIONE'!$D$10</c:f>
              <c:strCache>
                <c:ptCount val="1"/>
                <c:pt idx="0">
                  <c:v>Ns</c:v>
                </c:pt>
              </c:strCache>
            </c:strRef>
          </c:tx>
          <c:spPr>
            <a:ln w="28575">
              <a:noFill/>
            </a:ln>
          </c:spPr>
          <c:xVal>
            <c:numRef>
              <c:f>'CRESCITA + IMMIGRAZIONE'!$B$11:$B$81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'CRESCITA + IMMIGRAZIONE'!$D$11:$D$81</c:f>
              <c:numCache>
                <c:formatCode>General</c:formatCode>
                <c:ptCount val="71"/>
                <c:pt idx="0">
                  <c:v>2</c:v>
                </c:pt>
                <c:pt idx="5">
                  <c:v>18</c:v>
                </c:pt>
                <c:pt idx="10">
                  <c:v>30</c:v>
                </c:pt>
                <c:pt idx="15">
                  <c:v>240</c:v>
                </c:pt>
                <c:pt idx="20">
                  <c:v>600</c:v>
                </c:pt>
                <c:pt idx="25">
                  <c:v>2450</c:v>
                </c:pt>
                <c:pt idx="30">
                  <c:v>3200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'CRESCITA + IMMIGRAZIONE'!$J$10</c:f>
              <c:strCache>
                <c:ptCount val="1"/>
                <c:pt idx="0">
                  <c:v>equilibrio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'CRESCITA + IMMIGRAZIONE'!$B$11:$B$81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'CRESCITA + IMMIGRAZIONE'!$J$11:$J$81</c:f>
              <c:numCache>
                <c:formatCode>0</c:formatCode>
                <c:ptCount val="71"/>
                <c:pt idx="0">
                  <c:v>3236.6602679108787</c:v>
                </c:pt>
                <c:pt idx="1">
                  <c:v>3236.6602679108787</c:v>
                </c:pt>
                <c:pt idx="2">
                  <c:v>3236.6602679108787</c:v>
                </c:pt>
                <c:pt idx="3">
                  <c:v>3236.6602679108787</c:v>
                </c:pt>
                <c:pt idx="4">
                  <c:v>3236.6602679108787</c:v>
                </c:pt>
                <c:pt idx="5">
                  <c:v>3236.6602679108787</c:v>
                </c:pt>
                <c:pt idx="6">
                  <c:v>3236.6602679108787</c:v>
                </c:pt>
                <c:pt idx="7">
                  <c:v>3236.6602679108787</c:v>
                </c:pt>
                <c:pt idx="8">
                  <c:v>3236.6602679108787</c:v>
                </c:pt>
                <c:pt idx="9">
                  <c:v>3236.6602679108787</c:v>
                </c:pt>
                <c:pt idx="10">
                  <c:v>3236.6602679108787</c:v>
                </c:pt>
                <c:pt idx="11">
                  <c:v>3236.6602679108787</c:v>
                </c:pt>
                <c:pt idx="12">
                  <c:v>3236.6602679108787</c:v>
                </c:pt>
                <c:pt idx="13">
                  <c:v>3236.6602679108787</c:v>
                </c:pt>
                <c:pt idx="14">
                  <c:v>3236.6602679108787</c:v>
                </c:pt>
                <c:pt idx="15">
                  <c:v>3236.6602679108787</c:v>
                </c:pt>
                <c:pt idx="16">
                  <c:v>3236.6602679108787</c:v>
                </c:pt>
                <c:pt idx="17">
                  <c:v>3236.6602679108787</c:v>
                </c:pt>
                <c:pt idx="18">
                  <c:v>3236.6602679108787</c:v>
                </c:pt>
                <c:pt idx="19">
                  <c:v>3236.6602679108787</c:v>
                </c:pt>
                <c:pt idx="20">
                  <c:v>3236.6602679108787</c:v>
                </c:pt>
                <c:pt idx="21">
                  <c:v>3236.6602679108787</c:v>
                </c:pt>
                <c:pt idx="22">
                  <c:v>3236.6602679108787</c:v>
                </c:pt>
                <c:pt idx="23">
                  <c:v>3236.6602679108787</c:v>
                </c:pt>
                <c:pt idx="24">
                  <c:v>3236.6602679108787</c:v>
                </c:pt>
                <c:pt idx="25">
                  <c:v>3236.6602679108787</c:v>
                </c:pt>
                <c:pt idx="26">
                  <c:v>3236.6602679108787</c:v>
                </c:pt>
                <c:pt idx="27">
                  <c:v>3236.6602679108787</c:v>
                </c:pt>
                <c:pt idx="28">
                  <c:v>3236.6602679108787</c:v>
                </c:pt>
                <c:pt idx="29">
                  <c:v>3236.6602679108787</c:v>
                </c:pt>
                <c:pt idx="30">
                  <c:v>3236.6602679108787</c:v>
                </c:pt>
                <c:pt idx="31">
                  <c:v>3236.6602679108787</c:v>
                </c:pt>
                <c:pt idx="32">
                  <c:v>3236.6602679108787</c:v>
                </c:pt>
                <c:pt idx="33">
                  <c:v>3236.6602679108787</c:v>
                </c:pt>
                <c:pt idx="34">
                  <c:v>3236.6602679108787</c:v>
                </c:pt>
                <c:pt idx="35">
                  <c:v>3236.6602679108787</c:v>
                </c:pt>
                <c:pt idx="36">
                  <c:v>3236.6602679108787</c:v>
                </c:pt>
                <c:pt idx="37">
                  <c:v>3236.6602679108787</c:v>
                </c:pt>
                <c:pt idx="38">
                  <c:v>3236.6602679108787</c:v>
                </c:pt>
                <c:pt idx="39">
                  <c:v>3236.6602679108787</c:v>
                </c:pt>
                <c:pt idx="40">
                  <c:v>3236.6602679108787</c:v>
                </c:pt>
                <c:pt idx="41">
                  <c:v>3236.6602679108787</c:v>
                </c:pt>
                <c:pt idx="42">
                  <c:v>3236.6602679108787</c:v>
                </c:pt>
                <c:pt idx="43">
                  <c:v>3236.6602679108787</c:v>
                </c:pt>
                <c:pt idx="44">
                  <c:v>3236.6602679108787</c:v>
                </c:pt>
                <c:pt idx="45">
                  <c:v>3236.6602679108787</c:v>
                </c:pt>
                <c:pt idx="46">
                  <c:v>3236.6602679108787</c:v>
                </c:pt>
                <c:pt idx="47">
                  <c:v>3236.6602679108787</c:v>
                </c:pt>
                <c:pt idx="48">
                  <c:v>3236.6602679108787</c:v>
                </c:pt>
                <c:pt idx="49">
                  <c:v>3236.6602679108787</c:v>
                </c:pt>
                <c:pt idx="50">
                  <c:v>3236.6602679108787</c:v>
                </c:pt>
                <c:pt idx="51">
                  <c:v>3236.6602679108787</c:v>
                </c:pt>
                <c:pt idx="52">
                  <c:v>3236.6602679108787</c:v>
                </c:pt>
                <c:pt idx="53">
                  <c:v>3236.6602679108787</c:v>
                </c:pt>
                <c:pt idx="54">
                  <c:v>3236.6602679108787</c:v>
                </c:pt>
                <c:pt idx="55">
                  <c:v>3236.6602679108787</c:v>
                </c:pt>
                <c:pt idx="56">
                  <c:v>3236.6602679108787</c:v>
                </c:pt>
                <c:pt idx="57">
                  <c:v>3236.6602679108787</c:v>
                </c:pt>
                <c:pt idx="58">
                  <c:v>3236.6602679108787</c:v>
                </c:pt>
                <c:pt idx="59">
                  <c:v>3236.6602679108787</c:v>
                </c:pt>
                <c:pt idx="60">
                  <c:v>3236.6602679108787</c:v>
                </c:pt>
                <c:pt idx="61">
                  <c:v>3236.6602679108787</c:v>
                </c:pt>
                <c:pt idx="62">
                  <c:v>3236.6602679108787</c:v>
                </c:pt>
                <c:pt idx="63">
                  <c:v>3236.6602679108787</c:v>
                </c:pt>
                <c:pt idx="64">
                  <c:v>3236.6602679108787</c:v>
                </c:pt>
                <c:pt idx="65">
                  <c:v>3236.6602679108787</c:v>
                </c:pt>
                <c:pt idx="66">
                  <c:v>3236.6602679108787</c:v>
                </c:pt>
                <c:pt idx="67">
                  <c:v>3236.6602679108787</c:v>
                </c:pt>
                <c:pt idx="68">
                  <c:v>3236.6602679108787</c:v>
                </c:pt>
                <c:pt idx="69">
                  <c:v>3236.6602679108787</c:v>
                </c:pt>
                <c:pt idx="70">
                  <c:v>3236.6602679108787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195904"/>
        <c:axId val="159197824"/>
      </c:scatterChart>
      <c:valAx>
        <c:axId val="159195904"/>
        <c:scaling>
          <c:orientation val="minMax"/>
          <c:max val="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anni</a:t>
                </a:r>
              </a:p>
            </c:rich>
          </c:tx>
          <c:layout>
            <c:manualLayout>
              <c:xMode val="edge"/>
              <c:yMode val="edge"/>
              <c:x val="0.72541021312751808"/>
              <c:y val="0.948246651436262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9197824"/>
        <c:crosses val="autoZero"/>
        <c:crossBetween val="midCat"/>
        <c:majorUnit val="5"/>
      </c:valAx>
      <c:valAx>
        <c:axId val="159197824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N</a:t>
                </a:r>
              </a:p>
            </c:rich>
          </c:tx>
          <c:layout>
            <c:manualLayout>
              <c:xMode val="edge"/>
              <c:yMode val="edge"/>
              <c:x val="1.8441678192715538E-2"/>
              <c:y val="5.308334781752761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91959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906796920094534"/>
          <c:y val="0.39618697652068785"/>
          <c:w val="0.18049712675250926"/>
          <c:h val="0.1790941068163660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Fitting Dinamica Popolazione con imigrazione</a:t>
            </a:r>
          </a:p>
          <a:p>
            <a:pPr>
              <a:defRPr/>
            </a:pPr>
            <a:r>
              <a:rPr lang="en-US" sz="1400"/>
              <a:t>(N in scala logaritmica) </a:t>
            </a:r>
          </a:p>
        </c:rich>
      </c:tx>
      <c:layout>
        <c:manualLayout>
          <c:xMode val="edge"/>
          <c:yMode val="edge"/>
          <c:x val="0.2970167676025063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87481077313469"/>
          <c:y val="6.3444613382762666E-2"/>
          <c:w val="0.66221989886119004"/>
          <c:h val="0.835352117355650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'CRESCITA + IMMIGRAZIONE'!$C$10</c:f>
              <c:strCache>
                <c:ptCount val="1"/>
                <c:pt idx="0">
                  <c:v>N</c:v>
                </c:pt>
              </c:strCache>
            </c:strRef>
          </c:tx>
          <c:marker>
            <c:symbol val="none"/>
          </c:marker>
          <c:xVal>
            <c:numRef>
              <c:f>'CRESCITA + IMMIGRAZIONE'!$B$11:$B$81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'CRESCITA + IMMIGRAZIONE'!$C$11:$C$81</c:f>
              <c:numCache>
                <c:formatCode>0</c:formatCode>
                <c:ptCount val="71"/>
                <c:pt idx="0" formatCode="General">
                  <c:v>2</c:v>
                </c:pt>
                <c:pt idx="1">
                  <c:v>2.7439078001195711</c:v>
                </c:pt>
                <c:pt idx="2">
                  <c:v>3.7642802881950206</c:v>
                </c:pt>
                <c:pt idx="3">
                  <c:v>5.1636553443866413</c:v>
                </c:pt>
                <c:pt idx="4">
                  <c:v>7.0824186059819398</c:v>
                </c:pt>
                <c:pt idx="5">
                  <c:v>9.7126126634815098</c:v>
                </c:pt>
                <c:pt idx="6">
                  <c:v>13.316642953896471</c:v>
                </c:pt>
                <c:pt idx="7">
                  <c:v>18.252491253583944</c:v>
                </c:pt>
                <c:pt idx="8">
                  <c:v>25.00746490628077</c:v>
                </c:pt>
                <c:pt idx="9">
                  <c:v>34.242928454435969</c:v>
                </c:pt>
                <c:pt idx="10">
                  <c:v>46.852759487092371</c:v>
                </c:pt>
                <c:pt idx="11">
                  <c:v>64.038177085239113</c:v>
                </c:pt>
                <c:pt idx="12">
                  <c:v>87.400592521750156</c:v>
                </c:pt>
                <c:pt idx="13">
                  <c:v>119.05129000824532</c:v>
                </c:pt>
                <c:pt idx="14">
                  <c:v>161.73048136505713</c:v>
                </c:pt>
                <c:pt idx="15">
                  <c:v>218.9161906455474</c:v>
                </c:pt>
                <c:pt idx="16">
                  <c:v>294.88244494007301</c:v>
                </c:pt>
                <c:pt idx="17">
                  <c:v>394.63389224174756</c:v>
                </c:pt>
                <c:pt idx="18">
                  <c:v>523.60216764657537</c:v>
                </c:pt>
                <c:pt idx="19">
                  <c:v>686.95283894823808</c:v>
                </c:pt>
                <c:pt idx="20">
                  <c:v>888.36126978506729</c:v>
                </c:pt>
                <c:pt idx="21">
                  <c:v>1128.2464148389888</c:v>
                </c:pt>
                <c:pt idx="22">
                  <c:v>1401.7859653970786</c:v>
                </c:pt>
                <c:pt idx="23">
                  <c:v>1697.5519825852698</c:v>
                </c:pt>
                <c:pt idx="24">
                  <c:v>1997.9882921010089</c:v>
                </c:pt>
                <c:pt idx="25">
                  <c:v>2282.571506661764</c:v>
                </c:pt>
                <c:pt idx="26">
                  <c:v>2532.9938076467515</c:v>
                </c:pt>
                <c:pt idx="27">
                  <c:v>2737.9497431325799</c:v>
                </c:pt>
                <c:pt idx="28">
                  <c:v>2894.9618141591736</c:v>
                </c:pt>
                <c:pt idx="29">
                  <c:v>3008.709907407836</c:v>
                </c:pt>
                <c:pt idx="30">
                  <c:v>3087.5737003750337</c:v>
                </c:pt>
                <c:pt idx="31">
                  <c:v>3140.5048084545433</c:v>
                </c:pt>
                <c:pt idx="32">
                  <c:v>5140.5048084545433</c:v>
                </c:pt>
                <c:pt idx="33">
                  <c:v>4015.1268952765076</c:v>
                </c:pt>
                <c:pt idx="34">
                  <c:v>3655.7078890802954</c:v>
                </c:pt>
                <c:pt idx="35">
                  <c:v>3479.5518471085688</c:v>
                </c:pt>
                <c:pt idx="36">
                  <c:v>3382.3667028035452</c:v>
                </c:pt>
                <c:pt idx="37">
                  <c:v>3325.6950586102616</c:v>
                </c:pt>
                <c:pt idx="38">
                  <c:v>3291.6454456074725</c:v>
                </c:pt>
                <c:pt idx="39">
                  <c:v>3270.832456205434</c:v>
                </c:pt>
                <c:pt idx="40">
                  <c:v>3257.9791144532064</c:v>
                </c:pt>
                <c:pt idx="41">
                  <c:v>3249.9916011423047</c:v>
                </c:pt>
                <c:pt idx="42">
                  <c:v>3245.0087407246574</c:v>
                </c:pt>
                <c:pt idx="43">
                  <c:v>3241.892844914908</c:v>
                </c:pt>
                <c:pt idx="44">
                  <c:v>3239.9415027213254</c:v>
                </c:pt>
                <c:pt idx="45">
                  <c:v>3238.7183298672671</c:v>
                </c:pt>
                <c:pt idx="46">
                  <c:v>3237.9511537568619</c:v>
                </c:pt>
                <c:pt idx="47">
                  <c:v>3237.4698040015646</c:v>
                </c:pt>
                <c:pt idx="48">
                  <c:v>3237.1677213367761</c:v>
                </c:pt>
                <c:pt idx="49">
                  <c:v>3236.9781148506754</c:v>
                </c:pt>
                <c:pt idx="50">
                  <c:v>3236.8590949195086</c:v>
                </c:pt>
                <c:pt idx="51">
                  <c:v>3236.7843794116961</c:v>
                </c:pt>
                <c:pt idx="52">
                  <c:v>3236.7374746188584</c:v>
                </c:pt>
                <c:pt idx="53">
                  <c:v>3236.7080281402532</c:v>
                </c:pt>
                <c:pt idx="54">
                  <c:v>3236.6895416023954</c:v>
                </c:pt>
                <c:pt idx="55">
                  <c:v>3236.6779356278066</c:v>
                </c:pt>
                <c:pt idx="56">
                  <c:v>3236.6706492776198</c:v>
                </c:pt>
                <c:pt idx="57">
                  <c:v>3236.6660748162194</c:v>
                </c:pt>
                <c:pt idx="58">
                  <c:v>3236.6632029061379</c:v>
                </c:pt>
                <c:pt idx="59">
                  <c:v>3236.661399878843</c:v>
                </c:pt>
                <c:pt idx="60">
                  <c:v>3236.6602679108787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229824"/>
        <c:axId val="159244288"/>
      </c:scatterChart>
      <c:scatterChart>
        <c:scatterStyle val="lineMarker"/>
        <c:varyColors val="0"/>
        <c:ser>
          <c:idx val="1"/>
          <c:order val="1"/>
          <c:tx>
            <c:strRef>
              <c:f>'CRESCITA + IMMIGRAZIONE'!$D$10</c:f>
              <c:strCache>
                <c:ptCount val="1"/>
                <c:pt idx="0">
                  <c:v>Ns</c:v>
                </c:pt>
              </c:strCache>
            </c:strRef>
          </c:tx>
          <c:spPr>
            <a:ln w="28575">
              <a:noFill/>
            </a:ln>
          </c:spPr>
          <c:xVal>
            <c:numRef>
              <c:f>'CRESCITA + IMMIGRAZIONE'!$B$11:$B$81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'CRESCITA + IMMIGRAZIONE'!$D$11:$D$81</c:f>
              <c:numCache>
                <c:formatCode>General</c:formatCode>
                <c:ptCount val="71"/>
                <c:pt idx="0">
                  <c:v>2</c:v>
                </c:pt>
                <c:pt idx="5">
                  <c:v>18</c:v>
                </c:pt>
                <c:pt idx="10">
                  <c:v>30</c:v>
                </c:pt>
                <c:pt idx="15">
                  <c:v>240</c:v>
                </c:pt>
                <c:pt idx="20">
                  <c:v>600</c:v>
                </c:pt>
                <c:pt idx="25">
                  <c:v>2450</c:v>
                </c:pt>
                <c:pt idx="30">
                  <c:v>3200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'CRESCITA + IMMIGRAZIONE'!$J$10</c:f>
              <c:strCache>
                <c:ptCount val="1"/>
                <c:pt idx="0">
                  <c:v>equilibrio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'CRESCITA + IMMIGRAZIONE'!$B$11:$B$81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'CRESCITA + IMMIGRAZIONE'!$J$11:$J$81</c:f>
              <c:numCache>
                <c:formatCode>0</c:formatCode>
                <c:ptCount val="71"/>
                <c:pt idx="0">
                  <c:v>3236.6602679108787</c:v>
                </c:pt>
                <c:pt idx="1">
                  <c:v>3236.6602679108787</c:v>
                </c:pt>
                <c:pt idx="2">
                  <c:v>3236.6602679108787</c:v>
                </c:pt>
                <c:pt idx="3">
                  <c:v>3236.6602679108787</c:v>
                </c:pt>
                <c:pt idx="4">
                  <c:v>3236.6602679108787</c:v>
                </c:pt>
                <c:pt idx="5">
                  <c:v>3236.6602679108787</c:v>
                </c:pt>
                <c:pt idx="6">
                  <c:v>3236.6602679108787</c:v>
                </c:pt>
                <c:pt idx="7">
                  <c:v>3236.6602679108787</c:v>
                </c:pt>
                <c:pt idx="8">
                  <c:v>3236.6602679108787</c:v>
                </c:pt>
                <c:pt idx="9">
                  <c:v>3236.6602679108787</c:v>
                </c:pt>
                <c:pt idx="10">
                  <c:v>3236.6602679108787</c:v>
                </c:pt>
                <c:pt idx="11">
                  <c:v>3236.6602679108787</c:v>
                </c:pt>
                <c:pt idx="12">
                  <c:v>3236.6602679108787</c:v>
                </c:pt>
                <c:pt idx="13">
                  <c:v>3236.6602679108787</c:v>
                </c:pt>
                <c:pt idx="14">
                  <c:v>3236.6602679108787</c:v>
                </c:pt>
                <c:pt idx="15">
                  <c:v>3236.6602679108787</c:v>
                </c:pt>
                <c:pt idx="16">
                  <c:v>3236.6602679108787</c:v>
                </c:pt>
                <c:pt idx="17">
                  <c:v>3236.6602679108787</c:v>
                </c:pt>
                <c:pt idx="18">
                  <c:v>3236.6602679108787</c:v>
                </c:pt>
                <c:pt idx="19">
                  <c:v>3236.6602679108787</c:v>
                </c:pt>
                <c:pt idx="20">
                  <c:v>3236.6602679108787</c:v>
                </c:pt>
                <c:pt idx="21">
                  <c:v>3236.6602679108787</c:v>
                </c:pt>
                <c:pt idx="22">
                  <c:v>3236.6602679108787</c:v>
                </c:pt>
                <c:pt idx="23">
                  <c:v>3236.6602679108787</c:v>
                </c:pt>
                <c:pt idx="24">
                  <c:v>3236.6602679108787</c:v>
                </c:pt>
                <c:pt idx="25">
                  <c:v>3236.6602679108787</c:v>
                </c:pt>
                <c:pt idx="26">
                  <c:v>3236.6602679108787</c:v>
                </c:pt>
                <c:pt idx="27">
                  <c:v>3236.6602679108787</c:v>
                </c:pt>
                <c:pt idx="28">
                  <c:v>3236.6602679108787</c:v>
                </c:pt>
                <c:pt idx="29">
                  <c:v>3236.6602679108787</c:v>
                </c:pt>
                <c:pt idx="30">
                  <c:v>3236.6602679108787</c:v>
                </c:pt>
                <c:pt idx="31">
                  <c:v>3236.6602679108787</c:v>
                </c:pt>
                <c:pt idx="32">
                  <c:v>3236.6602679108787</c:v>
                </c:pt>
                <c:pt idx="33">
                  <c:v>3236.6602679108787</c:v>
                </c:pt>
                <c:pt idx="34">
                  <c:v>3236.6602679108787</c:v>
                </c:pt>
                <c:pt idx="35">
                  <c:v>3236.6602679108787</c:v>
                </c:pt>
                <c:pt idx="36">
                  <c:v>3236.6602679108787</c:v>
                </c:pt>
                <c:pt idx="37">
                  <c:v>3236.6602679108787</c:v>
                </c:pt>
                <c:pt idx="38">
                  <c:v>3236.6602679108787</c:v>
                </c:pt>
                <c:pt idx="39">
                  <c:v>3236.6602679108787</c:v>
                </c:pt>
                <c:pt idx="40">
                  <c:v>3236.6602679108787</c:v>
                </c:pt>
                <c:pt idx="41">
                  <c:v>3236.6602679108787</c:v>
                </c:pt>
                <c:pt idx="42">
                  <c:v>3236.6602679108787</c:v>
                </c:pt>
                <c:pt idx="43">
                  <c:v>3236.6602679108787</c:v>
                </c:pt>
                <c:pt idx="44">
                  <c:v>3236.6602679108787</c:v>
                </c:pt>
                <c:pt idx="45">
                  <c:v>3236.6602679108787</c:v>
                </c:pt>
                <c:pt idx="46">
                  <c:v>3236.6602679108787</c:v>
                </c:pt>
                <c:pt idx="47">
                  <c:v>3236.6602679108787</c:v>
                </c:pt>
                <c:pt idx="48">
                  <c:v>3236.6602679108787</c:v>
                </c:pt>
                <c:pt idx="49">
                  <c:v>3236.6602679108787</c:v>
                </c:pt>
                <c:pt idx="50">
                  <c:v>3236.6602679108787</c:v>
                </c:pt>
                <c:pt idx="51">
                  <c:v>3236.6602679108787</c:v>
                </c:pt>
                <c:pt idx="52">
                  <c:v>3236.6602679108787</c:v>
                </c:pt>
                <c:pt idx="53">
                  <c:v>3236.6602679108787</c:v>
                </c:pt>
                <c:pt idx="54">
                  <c:v>3236.6602679108787</c:v>
                </c:pt>
                <c:pt idx="55">
                  <c:v>3236.6602679108787</c:v>
                </c:pt>
                <c:pt idx="56">
                  <c:v>3236.6602679108787</c:v>
                </c:pt>
                <c:pt idx="57">
                  <c:v>3236.6602679108787</c:v>
                </c:pt>
                <c:pt idx="58">
                  <c:v>3236.6602679108787</c:v>
                </c:pt>
                <c:pt idx="59">
                  <c:v>3236.6602679108787</c:v>
                </c:pt>
                <c:pt idx="60">
                  <c:v>3236.6602679108787</c:v>
                </c:pt>
                <c:pt idx="61">
                  <c:v>3236.6602679108787</c:v>
                </c:pt>
                <c:pt idx="62">
                  <c:v>3236.6602679108787</c:v>
                </c:pt>
                <c:pt idx="63">
                  <c:v>3236.6602679108787</c:v>
                </c:pt>
                <c:pt idx="64">
                  <c:v>3236.6602679108787</c:v>
                </c:pt>
                <c:pt idx="65">
                  <c:v>3236.6602679108787</c:v>
                </c:pt>
                <c:pt idx="66">
                  <c:v>3236.6602679108787</c:v>
                </c:pt>
                <c:pt idx="67">
                  <c:v>3236.6602679108787</c:v>
                </c:pt>
                <c:pt idx="68">
                  <c:v>3236.6602679108787</c:v>
                </c:pt>
                <c:pt idx="69">
                  <c:v>3236.6602679108787</c:v>
                </c:pt>
                <c:pt idx="70">
                  <c:v>3236.6602679108787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229824"/>
        <c:axId val="159244288"/>
      </c:scatterChart>
      <c:valAx>
        <c:axId val="1592298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anni</a:t>
                </a:r>
              </a:p>
            </c:rich>
          </c:tx>
          <c:layout>
            <c:manualLayout>
              <c:xMode val="edge"/>
              <c:yMode val="edge"/>
              <c:x val="0.72541021312751808"/>
              <c:y val="0.948246651436262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9244288"/>
        <c:crosses val="autoZero"/>
        <c:crossBetween val="midCat"/>
        <c:majorUnit val="5"/>
      </c:valAx>
      <c:valAx>
        <c:axId val="15924428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N</a:t>
                </a:r>
              </a:p>
            </c:rich>
          </c:tx>
          <c:layout>
            <c:manualLayout>
              <c:xMode val="edge"/>
              <c:yMode val="edge"/>
              <c:x val="1.8441678192715538E-2"/>
              <c:y val="5.308334781752761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92298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906796920094534"/>
          <c:y val="0.39618697652068785"/>
          <c:w val="0.18049712675250926"/>
          <c:h val="0.1790941068163660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114299</xdr:colOff>
      <xdr:row>9</xdr:row>
      <xdr:rowOff>147636</xdr:rowOff>
    </xdr:from>
    <xdr:to>
      <xdr:col>21</xdr:col>
      <xdr:colOff>476250</xdr:colOff>
      <xdr:row>36</xdr:row>
      <xdr:rowOff>47625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9</xdr:row>
      <xdr:rowOff>0</xdr:rowOff>
    </xdr:from>
    <xdr:to>
      <xdr:col>34</xdr:col>
      <xdr:colOff>457201</xdr:colOff>
      <xdr:row>35</xdr:row>
      <xdr:rowOff>90489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114299</xdr:colOff>
      <xdr:row>9</xdr:row>
      <xdr:rowOff>147636</xdr:rowOff>
    </xdr:from>
    <xdr:to>
      <xdr:col>21</xdr:col>
      <xdr:colOff>476250</xdr:colOff>
      <xdr:row>36</xdr:row>
      <xdr:rowOff>47625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9</xdr:row>
      <xdr:rowOff>0</xdr:rowOff>
    </xdr:from>
    <xdr:to>
      <xdr:col>34</xdr:col>
      <xdr:colOff>457201</xdr:colOff>
      <xdr:row>35</xdr:row>
      <xdr:rowOff>90489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B15"/>
  <sheetViews>
    <sheetView tabSelected="1" workbookViewId="0">
      <selection activeCell="H18" sqref="H18"/>
    </sheetView>
  </sheetViews>
  <sheetFormatPr defaultRowHeight="15" x14ac:dyDescent="0.25"/>
  <sheetData>
    <row r="9" spans="2:2" ht="33.75" x14ac:dyDescent="0.5">
      <c r="B9" s="35" t="s">
        <v>23</v>
      </c>
    </row>
    <row r="11" spans="2:2" ht="26.25" x14ac:dyDescent="0.4">
      <c r="B11" s="36" t="s">
        <v>28</v>
      </c>
    </row>
    <row r="12" spans="2:2" ht="26.25" x14ac:dyDescent="0.4">
      <c r="B12" s="36" t="s">
        <v>29</v>
      </c>
    </row>
    <row r="15" spans="2:2" x14ac:dyDescent="0.25">
      <c r="B15" s="37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1"/>
  <sheetViews>
    <sheetView workbookViewId="0">
      <selection activeCell="B6" sqref="B6:D7"/>
    </sheetView>
  </sheetViews>
  <sheetFormatPr defaultRowHeight="15" x14ac:dyDescent="0.25"/>
  <cols>
    <col min="4" max="4" width="5" bestFit="1" customWidth="1"/>
    <col min="5" max="5" width="7.28515625" bestFit="1" customWidth="1"/>
    <col min="6" max="6" width="13" bestFit="1" customWidth="1"/>
    <col min="7" max="7" width="10" bestFit="1" customWidth="1"/>
    <col min="8" max="8" width="10.7109375" bestFit="1" customWidth="1"/>
    <col min="12" max="12" width="10.5703125" bestFit="1" customWidth="1"/>
  </cols>
  <sheetData>
    <row r="2" spans="2:12" ht="18.75" x14ac:dyDescent="0.3">
      <c r="B2" s="1" t="s">
        <v>30</v>
      </c>
    </row>
    <row r="3" spans="2:12" ht="15.75" thickBot="1" x14ac:dyDescent="0.3">
      <c r="B3" t="s">
        <v>27</v>
      </c>
    </row>
    <row r="4" spans="2:12" ht="26.25" thickTop="1" thickBot="1" x14ac:dyDescent="0.5">
      <c r="B4" s="2" t="s">
        <v>1</v>
      </c>
      <c r="J4" s="21" t="s">
        <v>9</v>
      </c>
      <c r="K4" s="19"/>
      <c r="L4" s="20">
        <f>SUM(G11:G41)</f>
        <v>7380045.0417480217</v>
      </c>
    </row>
    <row r="5" spans="2:12" ht="11.25" customHeight="1" thickTop="1" thickBot="1" x14ac:dyDescent="0.3"/>
    <row r="6" spans="2:12" ht="14.25" customHeight="1" thickTop="1" x14ac:dyDescent="0.3">
      <c r="B6" s="41" t="s">
        <v>33</v>
      </c>
      <c r="C6" t="s">
        <v>22</v>
      </c>
      <c r="J6" s="7" t="s">
        <v>5</v>
      </c>
      <c r="K6" s="8" t="s">
        <v>2</v>
      </c>
      <c r="L6" s="9" t="s">
        <v>6</v>
      </c>
    </row>
    <row r="7" spans="2:12" ht="21" thickBot="1" x14ac:dyDescent="0.4">
      <c r="B7" s="41" t="s">
        <v>15</v>
      </c>
      <c r="C7" t="s">
        <v>21</v>
      </c>
      <c r="J7" s="16">
        <v>0.1</v>
      </c>
      <c r="K7" s="17">
        <v>0.6</v>
      </c>
      <c r="L7" s="18">
        <v>1</v>
      </c>
    </row>
    <row r="8" spans="2:12" ht="15.75" thickTop="1" x14ac:dyDescent="0.25">
      <c r="J8" s="11">
        <v>500</v>
      </c>
      <c r="K8" s="10">
        <v>3000</v>
      </c>
      <c r="L8" s="12">
        <v>6000</v>
      </c>
    </row>
    <row r="9" spans="2:12" ht="15.75" thickBot="1" x14ac:dyDescent="0.3">
      <c r="J9" s="13" t="s">
        <v>7</v>
      </c>
      <c r="K9" s="14" t="s">
        <v>3</v>
      </c>
      <c r="L9" s="15" t="s">
        <v>8</v>
      </c>
    </row>
    <row r="10" spans="2:12" ht="22.5" thickTop="1" x14ac:dyDescent="0.35">
      <c r="B10" s="5" t="s">
        <v>4</v>
      </c>
      <c r="C10" s="5" t="s">
        <v>16</v>
      </c>
      <c r="D10" s="5" t="s">
        <v>15</v>
      </c>
      <c r="E10" s="5" t="s">
        <v>14</v>
      </c>
      <c r="F10" s="5" t="s">
        <v>17</v>
      </c>
      <c r="G10" s="5" t="s">
        <v>18</v>
      </c>
      <c r="H10" s="5"/>
    </row>
    <row r="11" spans="2:12" x14ac:dyDescent="0.25">
      <c r="B11">
        <v>0</v>
      </c>
      <c r="C11" s="4">
        <v>2</v>
      </c>
      <c r="D11">
        <v>2</v>
      </c>
      <c r="E11">
        <f>D11-C11</f>
        <v>0</v>
      </c>
      <c r="F11">
        <f>E11/D11</f>
        <v>0</v>
      </c>
      <c r="G11">
        <f>E11^2</f>
        <v>0</v>
      </c>
      <c r="H11" s="3"/>
    </row>
    <row r="12" spans="2:12" x14ac:dyDescent="0.25">
      <c r="B12">
        <v>1</v>
      </c>
      <c r="C12" s="3">
        <f t="shared" ref="C12:C75" si="0">(1+$K$7)*C11-$K$7/$K$8*C11^2</f>
        <v>3.1992000000000003</v>
      </c>
      <c r="H12" s="3"/>
    </row>
    <row r="13" spans="2:12" x14ac:dyDescent="0.25">
      <c r="B13">
        <v>2</v>
      </c>
      <c r="C13" s="3">
        <f t="shared" si="0"/>
        <v>5.1166730238720008</v>
      </c>
      <c r="H13" s="3"/>
    </row>
    <row r="14" spans="2:12" x14ac:dyDescent="0.25">
      <c r="B14">
        <v>3</v>
      </c>
      <c r="C14" s="3">
        <f t="shared" si="0"/>
        <v>8.1814407696285585</v>
      </c>
      <c r="H14" s="3"/>
    </row>
    <row r="15" spans="2:12" x14ac:dyDescent="0.25">
      <c r="B15">
        <v>4</v>
      </c>
      <c r="C15" s="3">
        <f t="shared" si="0"/>
        <v>13.076918036792305</v>
      </c>
      <c r="H15" s="3"/>
    </row>
    <row r="16" spans="2:12" x14ac:dyDescent="0.25">
      <c r="B16">
        <v>5</v>
      </c>
      <c r="C16" s="3">
        <f t="shared" si="0"/>
        <v>20.888867701799494</v>
      </c>
      <c r="D16">
        <v>18</v>
      </c>
      <c r="E16" s="3">
        <f>D16-C16</f>
        <v>-2.8888677017994944</v>
      </c>
      <c r="F16" s="3">
        <f>E16/D16</f>
        <v>-0.16049265009997191</v>
      </c>
      <c r="G16" s="3">
        <f>E16^2</f>
        <v>8.3455565985002931</v>
      </c>
      <c r="H16" s="3"/>
    </row>
    <row r="17" spans="2:8" x14ac:dyDescent="0.25">
      <c r="B17">
        <v>6</v>
      </c>
      <c r="C17" s="3">
        <f t="shared" si="0"/>
        <v>33.33491936410654</v>
      </c>
      <c r="E17" s="3"/>
      <c r="F17" s="3"/>
      <c r="G17" s="3"/>
      <c r="H17" s="3"/>
    </row>
    <row r="18" spans="2:8" x14ac:dyDescent="0.25">
      <c r="B18">
        <v>7</v>
      </c>
      <c r="C18" s="3">
        <f t="shared" si="0"/>
        <v>53.11362761276817</v>
      </c>
      <c r="E18" s="3"/>
      <c r="F18" s="3"/>
      <c r="G18" s="3"/>
      <c r="H18" s="3"/>
    </row>
    <row r="19" spans="2:8" x14ac:dyDescent="0.25">
      <c r="B19">
        <v>8</v>
      </c>
      <c r="C19" s="3">
        <f t="shared" si="0"/>
        <v>84.417592692791516</v>
      </c>
      <c r="E19" s="3"/>
      <c r="F19" s="3"/>
      <c r="G19" s="3"/>
      <c r="H19" s="3"/>
    </row>
    <row r="20" spans="2:8" x14ac:dyDescent="0.25">
      <c r="B20">
        <v>9</v>
      </c>
      <c r="C20" s="3">
        <f t="shared" si="0"/>
        <v>133.6428823172572</v>
      </c>
      <c r="E20" s="3"/>
      <c r="F20" s="3"/>
      <c r="G20" s="3"/>
      <c r="H20" s="3"/>
    </row>
    <row r="21" spans="2:8" x14ac:dyDescent="0.25">
      <c r="B21">
        <v>10</v>
      </c>
      <c r="C21" s="3">
        <f t="shared" si="0"/>
        <v>210.2565277087987</v>
      </c>
      <c r="D21">
        <v>25</v>
      </c>
      <c r="E21" s="3">
        <f>D21-C21</f>
        <v>-185.2565277087987</v>
      </c>
      <c r="F21" s="3">
        <f>E21/D21</f>
        <v>-7.4102611083519481</v>
      </c>
      <c r="G21" s="3">
        <f>E21^2</f>
        <v>34319.981058720899</v>
      </c>
      <c r="H21" s="3"/>
    </row>
    <row r="22" spans="2:8" x14ac:dyDescent="0.25">
      <c r="B22">
        <v>11</v>
      </c>
      <c r="C22" s="3">
        <f t="shared" si="0"/>
        <v>327.56888284524581</v>
      </c>
      <c r="E22" s="3"/>
      <c r="F22" s="3"/>
      <c r="G22" s="3"/>
      <c r="H22" s="3"/>
    </row>
    <row r="23" spans="2:8" x14ac:dyDescent="0.25">
      <c r="B23">
        <v>12</v>
      </c>
      <c r="C23" s="3">
        <f t="shared" si="0"/>
        <v>502.64993795069688</v>
      </c>
      <c r="E23" s="3"/>
      <c r="F23" s="3"/>
      <c r="G23" s="3"/>
      <c r="H23" s="3"/>
    </row>
    <row r="24" spans="2:8" x14ac:dyDescent="0.25">
      <c r="B24">
        <v>13</v>
      </c>
      <c r="C24" s="3">
        <f t="shared" si="0"/>
        <v>753.70850869674723</v>
      </c>
      <c r="E24" s="3"/>
      <c r="F24" s="3"/>
      <c r="G24" s="3"/>
      <c r="H24" s="3"/>
    </row>
    <row r="25" spans="2:8" x14ac:dyDescent="0.25">
      <c r="B25">
        <v>14</v>
      </c>
      <c r="C25" s="3">
        <f t="shared" si="0"/>
        <v>1092.3183106984206</v>
      </c>
      <c r="E25" s="3"/>
      <c r="F25" s="3"/>
      <c r="G25" s="3"/>
      <c r="H25" s="3"/>
    </row>
    <row r="26" spans="2:8" x14ac:dyDescent="0.25">
      <c r="B26">
        <v>15</v>
      </c>
      <c r="C26" s="3">
        <f t="shared" si="0"/>
        <v>1509.0774387400629</v>
      </c>
      <c r="D26">
        <v>260</v>
      </c>
      <c r="E26" s="3">
        <f>D26-C26</f>
        <v>-1249.0774387400629</v>
      </c>
      <c r="F26" s="3">
        <f>E26/D26</f>
        <v>-4.8041439951540879</v>
      </c>
      <c r="G26" s="3">
        <f>E26^2</f>
        <v>1560194.4479694357</v>
      </c>
      <c r="H26" s="3"/>
    </row>
    <row r="27" spans="2:8" x14ac:dyDescent="0.25">
      <c r="B27">
        <v>16</v>
      </c>
      <c r="C27" s="3">
        <f t="shared" si="0"/>
        <v>1959.0609587612471</v>
      </c>
      <c r="E27" s="3"/>
      <c r="F27" s="3"/>
      <c r="G27" s="3"/>
      <c r="H27" s="3"/>
    </row>
    <row r="28" spans="2:8" x14ac:dyDescent="0.25">
      <c r="B28">
        <v>17</v>
      </c>
      <c r="C28" s="3">
        <f t="shared" si="0"/>
        <v>2366.9135659894882</v>
      </c>
      <c r="E28" s="3"/>
      <c r="F28" s="3"/>
      <c r="G28" s="3"/>
      <c r="H28" s="3"/>
    </row>
    <row r="29" spans="2:8" x14ac:dyDescent="0.25">
      <c r="B29">
        <v>18</v>
      </c>
      <c r="C29" s="3">
        <f t="shared" si="0"/>
        <v>2666.6057398101666</v>
      </c>
      <c r="E29" s="3"/>
      <c r="F29" s="3"/>
      <c r="G29" s="3"/>
      <c r="H29" s="3"/>
    </row>
    <row r="30" spans="2:8" x14ac:dyDescent="0.25">
      <c r="B30">
        <v>19</v>
      </c>
      <c r="C30" s="3">
        <f t="shared" si="0"/>
        <v>2844.411949378562</v>
      </c>
      <c r="E30" s="3"/>
      <c r="F30" s="3"/>
      <c r="G30" s="3"/>
      <c r="H30" s="3"/>
    </row>
    <row r="31" spans="2:8" x14ac:dyDescent="0.25">
      <c r="B31">
        <v>20</v>
      </c>
      <c r="C31" s="3">
        <f t="shared" si="0"/>
        <v>2932.9232514521891</v>
      </c>
      <c r="D31">
        <v>580</v>
      </c>
      <c r="E31" s="3">
        <f>D31-C31</f>
        <v>-2352.9232514521891</v>
      </c>
      <c r="F31" s="3">
        <f>E31/D31</f>
        <v>-4.0567642266417057</v>
      </c>
      <c r="G31" s="3">
        <f>E31^2</f>
        <v>5536247.8272243412</v>
      </c>
      <c r="H31" s="3"/>
    </row>
    <row r="32" spans="2:8" x14ac:dyDescent="0.25">
      <c r="B32">
        <v>21</v>
      </c>
      <c r="C32" s="3">
        <f t="shared" si="0"/>
        <v>2972.2694425417267</v>
      </c>
      <c r="E32" s="3"/>
      <c r="F32" s="3"/>
      <c r="G32" s="3"/>
      <c r="H32" s="3"/>
    </row>
    <row r="33" spans="2:8" x14ac:dyDescent="0.25">
      <c r="B33">
        <v>22</v>
      </c>
      <c r="C33" s="3">
        <f t="shared" si="0"/>
        <v>2988.7539802533015</v>
      </c>
      <c r="E33" s="3"/>
      <c r="F33" s="3"/>
      <c r="G33" s="3"/>
      <c r="H33" s="3"/>
    </row>
    <row r="34" spans="2:8" x14ac:dyDescent="0.25">
      <c r="B34">
        <v>23</v>
      </c>
      <c r="C34" s="3">
        <f t="shared" si="0"/>
        <v>2995.4762975092926</v>
      </c>
      <c r="E34" s="3"/>
      <c r="F34" s="3"/>
      <c r="G34" s="3"/>
      <c r="H34" s="3"/>
    </row>
    <row r="35" spans="2:8" x14ac:dyDescent="0.25">
      <c r="B35">
        <v>24</v>
      </c>
      <c r="C35" s="3">
        <f t="shared" si="0"/>
        <v>2998.1864262268728</v>
      </c>
      <c r="E35" s="3"/>
      <c r="F35" s="3"/>
      <c r="G35" s="3"/>
      <c r="H35" s="3"/>
    </row>
    <row r="36" spans="2:8" x14ac:dyDescent="0.25">
      <c r="B36">
        <v>25</v>
      </c>
      <c r="C36" s="3">
        <f t="shared" si="0"/>
        <v>2999.2739126807828</v>
      </c>
      <c r="D36">
        <v>2500</v>
      </c>
      <c r="E36" s="3">
        <f>D36-C36</f>
        <v>-499.27391268078281</v>
      </c>
      <c r="F36" s="3">
        <f>E36/D36</f>
        <v>-0.19970956507231313</v>
      </c>
      <c r="G36" s="3">
        <f>E36^2</f>
        <v>249274.43988357793</v>
      </c>
      <c r="H36" s="3"/>
    </row>
    <row r="37" spans="2:8" x14ac:dyDescent="0.25">
      <c r="B37">
        <v>26</v>
      </c>
      <c r="C37" s="3">
        <f t="shared" si="0"/>
        <v>2999.7094596317543</v>
      </c>
      <c r="E37" s="3"/>
      <c r="F37" s="3"/>
      <c r="G37" s="3"/>
      <c r="H37" s="3"/>
    </row>
    <row r="38" spans="2:8" x14ac:dyDescent="0.25">
      <c r="B38">
        <v>27</v>
      </c>
      <c r="C38" s="3">
        <f t="shared" si="0"/>
        <v>2999.8837669699606</v>
      </c>
      <c r="E38" s="3"/>
      <c r="F38" s="3"/>
      <c r="G38" s="3"/>
      <c r="H38" s="3"/>
    </row>
    <row r="39" spans="2:8" x14ac:dyDescent="0.25">
      <c r="B39">
        <v>28</v>
      </c>
      <c r="C39" s="3">
        <f t="shared" si="0"/>
        <v>2999.953504085961</v>
      </c>
      <c r="E39" s="3"/>
      <c r="F39" s="3"/>
      <c r="G39" s="3"/>
      <c r="H39" s="3"/>
    </row>
    <row r="40" spans="2:8" x14ac:dyDescent="0.25">
      <c r="B40">
        <v>29</v>
      </c>
      <c r="C40" s="3">
        <f t="shared" si="0"/>
        <v>2999.9814012020106</v>
      </c>
      <c r="E40" s="3"/>
      <c r="F40" s="3"/>
      <c r="G40" s="3"/>
      <c r="H40" s="3"/>
    </row>
    <row r="41" spans="2:8" x14ac:dyDescent="0.25">
      <c r="B41">
        <v>30</v>
      </c>
      <c r="C41" s="3">
        <f t="shared" si="0"/>
        <v>2999.9925604116215</v>
      </c>
      <c r="D41">
        <v>3000</v>
      </c>
      <c r="E41" s="3">
        <f>D41-C41</f>
        <v>7.439588378474582E-3</v>
      </c>
      <c r="F41" s="3">
        <f>E41/D41</f>
        <v>2.4798627928248605E-6</v>
      </c>
      <c r="G41" s="3">
        <f>E41^2</f>
        <v>5.5347475241134061E-5</v>
      </c>
      <c r="H41" s="3"/>
    </row>
    <row r="42" spans="2:8" x14ac:dyDescent="0.25">
      <c r="B42">
        <v>31</v>
      </c>
      <c r="C42" s="3">
        <f t="shared" si="0"/>
        <v>2999.9970241535789</v>
      </c>
      <c r="E42" s="3"/>
      <c r="F42" s="3"/>
      <c r="G42" s="3"/>
      <c r="H42" s="3"/>
    </row>
    <row r="43" spans="2:8" x14ac:dyDescent="0.25">
      <c r="B43">
        <v>32</v>
      </c>
      <c r="C43" s="3">
        <f t="shared" si="0"/>
        <v>2999.9988096596608</v>
      </c>
      <c r="H43" s="3"/>
    </row>
    <row r="44" spans="2:8" x14ac:dyDescent="0.25">
      <c r="B44">
        <v>33</v>
      </c>
      <c r="C44" s="3">
        <f t="shared" si="0"/>
        <v>2999.9995238635811</v>
      </c>
      <c r="H44" s="3"/>
    </row>
    <row r="45" spans="2:8" x14ac:dyDescent="0.25">
      <c r="B45">
        <v>34</v>
      </c>
      <c r="C45" s="3">
        <f t="shared" si="0"/>
        <v>2999.9998095453875</v>
      </c>
      <c r="H45" s="3"/>
    </row>
    <row r="46" spans="2:8" x14ac:dyDescent="0.25">
      <c r="B46">
        <v>35</v>
      </c>
      <c r="C46" s="3">
        <f t="shared" si="0"/>
        <v>2999.9999238181485</v>
      </c>
      <c r="H46" s="3"/>
    </row>
    <row r="47" spans="2:8" x14ac:dyDescent="0.25">
      <c r="B47">
        <v>36</v>
      </c>
      <c r="C47" s="3">
        <f t="shared" si="0"/>
        <v>2999.9999695272586</v>
      </c>
      <c r="H47" s="3"/>
    </row>
    <row r="48" spans="2:8" x14ac:dyDescent="0.25">
      <c r="B48">
        <v>37</v>
      </c>
      <c r="C48" s="3">
        <f t="shared" si="0"/>
        <v>2999.9999878109038</v>
      </c>
      <c r="H48" s="3"/>
    </row>
    <row r="49" spans="2:8" x14ac:dyDescent="0.25">
      <c r="B49">
        <v>38</v>
      </c>
      <c r="C49" s="3">
        <f t="shared" si="0"/>
        <v>2999.9999951243617</v>
      </c>
      <c r="H49" s="3"/>
    </row>
    <row r="50" spans="2:8" x14ac:dyDescent="0.25">
      <c r="B50">
        <v>39</v>
      </c>
      <c r="C50" s="3">
        <f t="shared" si="0"/>
        <v>2999.999998049745</v>
      </c>
      <c r="H50" s="3"/>
    </row>
    <row r="51" spans="2:8" x14ac:dyDescent="0.25">
      <c r="B51">
        <v>40</v>
      </c>
      <c r="C51" s="3">
        <f t="shared" si="0"/>
        <v>2999.9999992198982</v>
      </c>
      <c r="H51" s="3"/>
    </row>
    <row r="52" spans="2:8" x14ac:dyDescent="0.25">
      <c r="B52">
        <v>41</v>
      </c>
      <c r="C52" s="3">
        <f t="shared" si="0"/>
        <v>2999.9999996879601</v>
      </c>
      <c r="H52" s="3"/>
    </row>
    <row r="53" spans="2:8" x14ac:dyDescent="0.25">
      <c r="B53">
        <v>42</v>
      </c>
      <c r="C53" s="3">
        <f t="shared" si="0"/>
        <v>2999.9999998751846</v>
      </c>
      <c r="H53" s="3"/>
    </row>
    <row r="54" spans="2:8" x14ac:dyDescent="0.25">
      <c r="B54">
        <v>43</v>
      </c>
      <c r="C54" s="3">
        <f t="shared" si="0"/>
        <v>2999.9999999500747</v>
      </c>
      <c r="H54" s="3"/>
    </row>
    <row r="55" spans="2:8" x14ac:dyDescent="0.25">
      <c r="B55">
        <v>44</v>
      </c>
      <c r="C55" s="3">
        <f t="shared" si="0"/>
        <v>2999.9999999800307</v>
      </c>
      <c r="H55" s="3"/>
    </row>
    <row r="56" spans="2:8" x14ac:dyDescent="0.25">
      <c r="B56">
        <v>45</v>
      </c>
      <c r="C56" s="3">
        <f t="shared" si="0"/>
        <v>2999.9999999920128</v>
      </c>
      <c r="H56" s="3"/>
    </row>
    <row r="57" spans="2:8" x14ac:dyDescent="0.25">
      <c r="B57">
        <v>46</v>
      </c>
      <c r="C57" s="3">
        <f t="shared" si="0"/>
        <v>2999.9999999968059</v>
      </c>
      <c r="H57" s="3"/>
    </row>
    <row r="58" spans="2:8" x14ac:dyDescent="0.25">
      <c r="B58">
        <v>47</v>
      </c>
      <c r="C58" s="3">
        <f t="shared" si="0"/>
        <v>2999.9999999987226</v>
      </c>
      <c r="H58" s="3"/>
    </row>
    <row r="59" spans="2:8" x14ac:dyDescent="0.25">
      <c r="B59">
        <v>48</v>
      </c>
      <c r="C59" s="3">
        <f t="shared" si="0"/>
        <v>2999.9999999994898</v>
      </c>
      <c r="H59" s="3"/>
    </row>
    <row r="60" spans="2:8" x14ac:dyDescent="0.25">
      <c r="B60">
        <v>49</v>
      </c>
      <c r="C60" s="3">
        <f t="shared" si="0"/>
        <v>2999.9999999997967</v>
      </c>
      <c r="H60" s="3"/>
    </row>
    <row r="61" spans="2:8" x14ac:dyDescent="0.25">
      <c r="B61">
        <v>50</v>
      </c>
      <c r="C61" s="3">
        <f t="shared" si="0"/>
        <v>2999.9999999999195</v>
      </c>
      <c r="H61" s="3"/>
    </row>
    <row r="62" spans="2:8" x14ac:dyDescent="0.25">
      <c r="B62">
        <v>51</v>
      </c>
      <c r="C62" s="3">
        <f t="shared" si="0"/>
        <v>2999.9999999999682</v>
      </c>
      <c r="H62" s="3"/>
    </row>
    <row r="63" spans="2:8" x14ac:dyDescent="0.25">
      <c r="B63">
        <v>52</v>
      </c>
      <c r="C63" s="3">
        <f t="shared" si="0"/>
        <v>2999.9999999999873</v>
      </c>
      <c r="H63" s="3"/>
    </row>
    <row r="64" spans="2:8" x14ac:dyDescent="0.25">
      <c r="B64">
        <v>53</v>
      </c>
      <c r="C64" s="3">
        <f t="shared" si="0"/>
        <v>2999.9999999999955</v>
      </c>
      <c r="H64" s="3"/>
    </row>
    <row r="65" spans="2:8" x14ac:dyDescent="0.25">
      <c r="B65">
        <v>54</v>
      </c>
      <c r="C65" s="3">
        <f t="shared" si="0"/>
        <v>2999.9999999999982</v>
      </c>
      <c r="H65" s="3"/>
    </row>
    <row r="66" spans="2:8" x14ac:dyDescent="0.25">
      <c r="B66">
        <v>55</v>
      </c>
      <c r="C66" s="3">
        <f t="shared" si="0"/>
        <v>3000</v>
      </c>
      <c r="H66" s="3"/>
    </row>
    <row r="67" spans="2:8" x14ac:dyDescent="0.25">
      <c r="B67">
        <v>56</v>
      </c>
      <c r="C67" s="3">
        <f t="shared" si="0"/>
        <v>3000</v>
      </c>
      <c r="H67" s="3"/>
    </row>
    <row r="68" spans="2:8" x14ac:dyDescent="0.25">
      <c r="B68">
        <v>57</v>
      </c>
      <c r="C68" s="3">
        <f t="shared" si="0"/>
        <v>3000</v>
      </c>
      <c r="H68" s="3"/>
    </row>
    <row r="69" spans="2:8" x14ac:dyDescent="0.25">
      <c r="B69">
        <v>58</v>
      </c>
      <c r="C69" s="3">
        <f t="shared" si="0"/>
        <v>3000</v>
      </c>
      <c r="H69" s="3"/>
    </row>
    <row r="70" spans="2:8" x14ac:dyDescent="0.25">
      <c r="B70">
        <v>59</v>
      </c>
      <c r="C70" s="3">
        <f t="shared" si="0"/>
        <v>3000</v>
      </c>
      <c r="H70" s="3"/>
    </row>
    <row r="71" spans="2:8" x14ac:dyDescent="0.25">
      <c r="B71">
        <v>60</v>
      </c>
      <c r="C71" s="3">
        <f t="shared" si="0"/>
        <v>3000</v>
      </c>
      <c r="H71" s="3"/>
    </row>
    <row r="72" spans="2:8" x14ac:dyDescent="0.25">
      <c r="B72">
        <v>61</v>
      </c>
      <c r="C72" s="3">
        <f t="shared" si="0"/>
        <v>3000</v>
      </c>
      <c r="H72" s="3"/>
    </row>
    <row r="73" spans="2:8" x14ac:dyDescent="0.25">
      <c r="B73">
        <v>62</v>
      </c>
      <c r="C73" s="3">
        <f t="shared" si="0"/>
        <v>3000</v>
      </c>
      <c r="H73" s="3"/>
    </row>
    <row r="74" spans="2:8" x14ac:dyDescent="0.25">
      <c r="B74">
        <v>63</v>
      </c>
      <c r="C74" s="3">
        <f t="shared" si="0"/>
        <v>3000</v>
      </c>
      <c r="H74" s="3"/>
    </row>
    <row r="75" spans="2:8" x14ac:dyDescent="0.25">
      <c r="B75">
        <v>64</v>
      </c>
      <c r="C75" s="3">
        <f t="shared" si="0"/>
        <v>3000</v>
      </c>
      <c r="H75" s="3"/>
    </row>
    <row r="76" spans="2:8" x14ac:dyDescent="0.25">
      <c r="B76">
        <v>65</v>
      </c>
      <c r="C76" s="3">
        <f t="shared" ref="C76:C81" si="1">(1+$K$7)*C75-$K$7/$K$8*C75^2</f>
        <v>3000</v>
      </c>
      <c r="H76" s="3"/>
    </row>
    <row r="77" spans="2:8" x14ac:dyDescent="0.25">
      <c r="B77">
        <v>66</v>
      </c>
      <c r="C77" s="3">
        <f t="shared" si="1"/>
        <v>3000</v>
      </c>
      <c r="H77" s="3"/>
    </row>
    <row r="78" spans="2:8" x14ac:dyDescent="0.25">
      <c r="B78">
        <v>67</v>
      </c>
      <c r="C78" s="3">
        <f t="shared" si="1"/>
        <v>3000</v>
      </c>
      <c r="H78" s="3"/>
    </row>
    <row r="79" spans="2:8" x14ac:dyDescent="0.25">
      <c r="B79">
        <v>68</v>
      </c>
      <c r="C79" s="3">
        <f t="shared" si="1"/>
        <v>3000</v>
      </c>
      <c r="H79" s="3"/>
    </row>
    <row r="80" spans="2:8" x14ac:dyDescent="0.25">
      <c r="B80">
        <v>69</v>
      </c>
      <c r="C80" s="3">
        <f t="shared" si="1"/>
        <v>3000</v>
      </c>
      <c r="H80" s="3"/>
    </row>
    <row r="81" spans="2:8" x14ac:dyDescent="0.25">
      <c r="B81">
        <v>70</v>
      </c>
      <c r="C81" s="3">
        <f t="shared" si="1"/>
        <v>3000</v>
      </c>
      <c r="H8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81"/>
  <sheetViews>
    <sheetView workbookViewId="0">
      <selection activeCell="I6" sqref="I6"/>
    </sheetView>
  </sheetViews>
  <sheetFormatPr defaultRowHeight="15" x14ac:dyDescent="0.25"/>
  <cols>
    <col min="1" max="1" width="2.85546875" customWidth="1"/>
    <col min="6" max="6" width="14" bestFit="1" customWidth="1"/>
    <col min="7" max="9" width="14" customWidth="1"/>
    <col min="10" max="10" width="12.5703125" customWidth="1"/>
    <col min="14" max="14" width="10.5703125" bestFit="1" customWidth="1"/>
    <col min="18" max="18" width="26.5703125" bestFit="1" customWidth="1"/>
    <col min="19" max="19" width="10.5703125" bestFit="1" customWidth="1"/>
  </cols>
  <sheetData>
    <row r="2" spans="2:19" ht="18.75" x14ac:dyDescent="0.3">
      <c r="B2" s="1" t="s">
        <v>30</v>
      </c>
    </row>
    <row r="3" spans="2:19" ht="15.75" thickBot="1" x14ac:dyDescent="0.3">
      <c r="B3" t="s">
        <v>25</v>
      </c>
    </row>
    <row r="4" spans="2:19" ht="26.25" thickTop="1" thickBot="1" x14ac:dyDescent="0.5">
      <c r="B4" s="2" t="s">
        <v>1</v>
      </c>
      <c r="L4" s="21" t="s">
        <v>9</v>
      </c>
      <c r="M4" s="39"/>
      <c r="N4" s="20">
        <f>SUM(G11:G41)</f>
        <v>152265.07869330974</v>
      </c>
      <c r="R4" s="38" t="s">
        <v>19</v>
      </c>
      <c r="S4" s="24"/>
    </row>
    <row r="5" spans="2:19" ht="16.5" thickTop="1" thickBot="1" x14ac:dyDescent="0.3">
      <c r="R5" s="42" t="s">
        <v>38</v>
      </c>
      <c r="S5" s="22">
        <f>AVERAGE(D11:D41)</f>
        <v>912.14285714285711</v>
      </c>
    </row>
    <row r="6" spans="2:19" ht="19.5" thickTop="1" x14ac:dyDescent="0.3">
      <c r="B6" s="41" t="s">
        <v>33</v>
      </c>
      <c r="C6" t="s">
        <v>22</v>
      </c>
      <c r="L6" s="27" t="s">
        <v>5</v>
      </c>
      <c r="M6" s="28" t="s">
        <v>2</v>
      </c>
      <c r="N6" s="9" t="s">
        <v>6</v>
      </c>
      <c r="R6" s="43" t="s">
        <v>10</v>
      </c>
      <c r="S6" s="23">
        <f>SUM(I11:I41)</f>
        <v>150.98803961798717</v>
      </c>
    </row>
    <row r="7" spans="2:19" ht="21" thickBot="1" x14ac:dyDescent="0.4">
      <c r="B7" s="41" t="s">
        <v>15</v>
      </c>
      <c r="C7" t="s">
        <v>21</v>
      </c>
      <c r="L7" s="29">
        <v>0.1</v>
      </c>
      <c r="M7" s="30">
        <v>0.37218388039083772</v>
      </c>
      <c r="N7" s="18">
        <v>1</v>
      </c>
      <c r="R7" s="43" t="s">
        <v>11</v>
      </c>
      <c r="S7" s="23">
        <f>SUM(H11:H41)</f>
        <v>9830920.8571428582</v>
      </c>
    </row>
    <row r="8" spans="2:19" ht="15.75" thickTop="1" x14ac:dyDescent="0.25">
      <c r="L8" s="25">
        <v>500</v>
      </c>
      <c r="M8" s="31">
        <v>3236.6583584604459</v>
      </c>
      <c r="N8" s="12">
        <v>6000</v>
      </c>
      <c r="R8" s="43" t="s">
        <v>12</v>
      </c>
      <c r="S8" s="23">
        <f>N4</f>
        <v>152265.07869330974</v>
      </c>
    </row>
    <row r="9" spans="2:19" ht="18" thickBot="1" x14ac:dyDescent="0.3">
      <c r="L9" s="32" t="s">
        <v>7</v>
      </c>
      <c r="M9" s="33" t="s">
        <v>3</v>
      </c>
      <c r="N9" s="15" t="s">
        <v>8</v>
      </c>
      <c r="R9" s="44" t="s">
        <v>39</v>
      </c>
      <c r="S9" s="34">
        <f>1-S8/S7</f>
        <v>0.984511615859192</v>
      </c>
    </row>
    <row r="10" spans="2:19" ht="22.5" thickTop="1" x14ac:dyDescent="0.35">
      <c r="B10" s="5" t="s">
        <v>4</v>
      </c>
      <c r="C10" s="5" t="s">
        <v>33</v>
      </c>
      <c r="D10" s="5" t="s">
        <v>15</v>
      </c>
      <c r="E10" s="5" t="s">
        <v>34</v>
      </c>
      <c r="F10" s="5" t="s">
        <v>35</v>
      </c>
      <c r="G10" s="5" t="s">
        <v>36</v>
      </c>
      <c r="H10" s="5" t="s">
        <v>13</v>
      </c>
      <c r="I10" s="5" t="s">
        <v>37</v>
      </c>
      <c r="J10" s="5" t="s">
        <v>26</v>
      </c>
    </row>
    <row r="11" spans="2:19" x14ac:dyDescent="0.25">
      <c r="B11">
        <v>0</v>
      </c>
      <c r="C11" s="4">
        <v>2</v>
      </c>
      <c r="D11">
        <v>2</v>
      </c>
      <c r="E11" s="3">
        <f>D11-C11</f>
        <v>0</v>
      </c>
      <c r="F11" s="6">
        <f>E11/D11</f>
        <v>0</v>
      </c>
      <c r="G11" s="3">
        <f>E11^2</f>
        <v>0</v>
      </c>
      <c r="H11" s="3">
        <f>(D11-$S$5)^2</f>
        <v>828360.0204081632</v>
      </c>
      <c r="I11" s="3">
        <f>(C11-$S$5)</f>
        <v>-910.14285714285711</v>
      </c>
      <c r="J11" s="3">
        <f>$C$71</f>
        <v>3236.6582201270567</v>
      </c>
    </row>
    <row r="12" spans="2:19" x14ac:dyDescent="0.25">
      <c r="B12">
        <v>1</v>
      </c>
      <c r="C12" s="3">
        <f t="shared" ref="C12:C51" si="0">(1+$M$7)*C11-$M$7/$M$8*C11^2</f>
        <v>2.7439078001195711</v>
      </c>
      <c r="E12" s="3"/>
      <c r="F12" s="6"/>
      <c r="G12" s="3"/>
      <c r="H12" s="3"/>
      <c r="I12" s="3"/>
      <c r="J12" s="3">
        <f t="shared" ref="J12:J75" si="1">$C$71</f>
        <v>3236.6582201270567</v>
      </c>
    </row>
    <row r="13" spans="2:19" x14ac:dyDescent="0.25">
      <c r="B13">
        <v>2</v>
      </c>
      <c r="C13" s="3">
        <f t="shared" si="0"/>
        <v>3.7642802881950206</v>
      </c>
      <c r="E13" s="3"/>
      <c r="F13" s="6"/>
      <c r="G13" s="3"/>
      <c r="H13" s="3"/>
      <c r="I13" s="3"/>
      <c r="J13" s="3">
        <f t="shared" si="1"/>
        <v>3236.6582201270567</v>
      </c>
    </row>
    <row r="14" spans="2:19" x14ac:dyDescent="0.25">
      <c r="B14">
        <v>3</v>
      </c>
      <c r="C14" s="3">
        <f t="shared" si="0"/>
        <v>5.1636553443866413</v>
      </c>
      <c r="E14" s="3"/>
      <c r="F14" s="6"/>
      <c r="G14" s="3"/>
      <c r="H14" s="3"/>
      <c r="I14" s="3"/>
      <c r="J14" s="3">
        <f t="shared" si="1"/>
        <v>3236.6582201270567</v>
      </c>
    </row>
    <row r="15" spans="2:19" x14ac:dyDescent="0.25">
      <c r="B15">
        <v>4</v>
      </c>
      <c r="C15" s="3">
        <f t="shared" si="0"/>
        <v>7.0824186059819398</v>
      </c>
      <c r="E15" s="3"/>
      <c r="F15" s="6"/>
      <c r="G15" s="3"/>
      <c r="H15" s="3"/>
      <c r="I15" s="3"/>
      <c r="J15" s="3">
        <f t="shared" si="1"/>
        <v>3236.6582201270567</v>
      </c>
    </row>
    <row r="16" spans="2:19" x14ac:dyDescent="0.25">
      <c r="B16">
        <v>5</v>
      </c>
      <c r="C16" s="3">
        <f t="shared" si="0"/>
        <v>9.7126126634815098</v>
      </c>
      <c r="D16">
        <v>18</v>
      </c>
      <c r="E16" s="3">
        <f>D16-C16</f>
        <v>8.2873873365184902</v>
      </c>
      <c r="F16" s="6">
        <f>E16/D16</f>
        <v>0.46041040758436058</v>
      </c>
      <c r="G16" s="3">
        <f>E16^2</f>
        <v>68.680788865487031</v>
      </c>
      <c r="H16" s="3">
        <f>(D16-$S$5)^2</f>
        <v>799491.44897959183</v>
      </c>
      <c r="I16" s="3">
        <f>(C16-$S$5)</f>
        <v>-902.43024447937557</v>
      </c>
      <c r="J16" s="3">
        <f t="shared" si="1"/>
        <v>3236.6582201270567</v>
      </c>
    </row>
    <row r="17" spans="2:10" x14ac:dyDescent="0.25">
      <c r="B17">
        <v>6</v>
      </c>
      <c r="C17" s="3">
        <f t="shared" si="0"/>
        <v>13.316642953896471</v>
      </c>
      <c r="E17" s="3"/>
      <c r="F17" s="6"/>
      <c r="G17" s="3"/>
      <c r="H17" s="3"/>
      <c r="I17" s="3"/>
      <c r="J17" s="3">
        <f t="shared" si="1"/>
        <v>3236.6582201270567</v>
      </c>
    </row>
    <row r="18" spans="2:10" x14ac:dyDescent="0.25">
      <c r="B18">
        <v>7</v>
      </c>
      <c r="C18" s="3">
        <f t="shared" si="0"/>
        <v>18.252491253583944</v>
      </c>
      <c r="E18" s="3"/>
      <c r="F18" s="6"/>
      <c r="G18" s="3"/>
      <c r="H18" s="3"/>
      <c r="I18" s="3"/>
      <c r="J18" s="3">
        <f t="shared" si="1"/>
        <v>3236.6582201270567</v>
      </c>
    </row>
    <row r="19" spans="2:10" x14ac:dyDescent="0.25">
      <c r="B19">
        <v>8</v>
      </c>
      <c r="C19" s="3">
        <f t="shared" si="0"/>
        <v>25.00746490628077</v>
      </c>
      <c r="E19" s="3"/>
      <c r="F19" s="6"/>
      <c r="G19" s="3"/>
      <c r="H19" s="3"/>
      <c r="I19" s="3"/>
      <c r="J19" s="3">
        <f t="shared" si="1"/>
        <v>3236.6582201270567</v>
      </c>
    </row>
    <row r="20" spans="2:10" x14ac:dyDescent="0.25">
      <c r="B20">
        <v>9</v>
      </c>
      <c r="C20" s="3">
        <f t="shared" si="0"/>
        <v>34.242928454435969</v>
      </c>
      <c r="E20" s="3"/>
      <c r="F20" s="6"/>
      <c r="G20" s="3"/>
      <c r="H20" s="3"/>
      <c r="I20" s="3"/>
      <c r="J20" s="3">
        <f t="shared" si="1"/>
        <v>3236.6582201270567</v>
      </c>
    </row>
    <row r="21" spans="2:10" x14ac:dyDescent="0.25">
      <c r="B21">
        <v>10</v>
      </c>
      <c r="C21" s="3">
        <f t="shared" si="0"/>
        <v>46.852759487092371</v>
      </c>
      <c r="D21">
        <v>25</v>
      </c>
      <c r="E21" s="3">
        <f>D21-C21</f>
        <v>-21.852759487092371</v>
      </c>
      <c r="F21" s="6">
        <f>E21/D21</f>
        <v>-0.87411037948369485</v>
      </c>
      <c r="G21" s="3">
        <f>E21^2</f>
        <v>477.54309720070563</v>
      </c>
      <c r="H21" s="3">
        <f>(D21-$S$5)^2</f>
        <v>787022.44897959183</v>
      </c>
      <c r="I21" s="3">
        <f>(C21-$S$5)</f>
        <v>-865.29009765576473</v>
      </c>
      <c r="J21" s="3">
        <f t="shared" si="1"/>
        <v>3236.6582201270567</v>
      </c>
    </row>
    <row r="22" spans="2:10" x14ac:dyDescent="0.25">
      <c r="B22">
        <v>11</v>
      </c>
      <c r="C22" s="3">
        <f t="shared" si="0"/>
        <v>64.038177085239113</v>
      </c>
      <c r="E22" s="3"/>
      <c r="F22" s="6"/>
      <c r="G22" s="3"/>
      <c r="H22" s="3"/>
      <c r="I22" s="3"/>
      <c r="J22" s="3">
        <f t="shared" si="1"/>
        <v>3236.6582201270567</v>
      </c>
    </row>
    <row r="23" spans="2:10" x14ac:dyDescent="0.25">
      <c r="B23">
        <v>12</v>
      </c>
      <c r="C23" s="3">
        <f t="shared" si="0"/>
        <v>87.400592521750156</v>
      </c>
      <c r="E23" s="3"/>
      <c r="F23" s="6"/>
      <c r="G23" s="3"/>
      <c r="H23" s="3"/>
      <c r="I23" s="3"/>
      <c r="J23" s="3">
        <f t="shared" si="1"/>
        <v>3236.6582201270567</v>
      </c>
    </row>
    <row r="24" spans="2:10" x14ac:dyDescent="0.25">
      <c r="B24">
        <v>13</v>
      </c>
      <c r="C24" s="3">
        <f t="shared" si="0"/>
        <v>119.05129000824532</v>
      </c>
      <c r="E24" s="3"/>
      <c r="F24" s="6"/>
      <c r="G24" s="3"/>
      <c r="H24" s="3"/>
      <c r="I24" s="3"/>
      <c r="J24" s="3">
        <f t="shared" si="1"/>
        <v>3236.6582201270567</v>
      </c>
    </row>
    <row r="25" spans="2:10" x14ac:dyDescent="0.25">
      <c r="B25">
        <v>14</v>
      </c>
      <c r="C25" s="3">
        <f t="shared" si="0"/>
        <v>161.73048136505713</v>
      </c>
      <c r="E25" s="3"/>
      <c r="F25" s="6"/>
      <c r="G25" s="3"/>
      <c r="H25" s="3"/>
      <c r="I25" s="3"/>
      <c r="J25" s="3">
        <f t="shared" si="1"/>
        <v>3236.6582201270567</v>
      </c>
    </row>
    <row r="26" spans="2:10" x14ac:dyDescent="0.25">
      <c r="B26">
        <v>15</v>
      </c>
      <c r="C26" s="3">
        <f t="shared" si="0"/>
        <v>218.9161906455474</v>
      </c>
      <c r="D26">
        <v>260</v>
      </c>
      <c r="E26" s="3">
        <f>D26-C26</f>
        <v>41.083809354452598</v>
      </c>
      <c r="F26" s="6">
        <f>E26/D26</f>
        <v>0.15801465136327922</v>
      </c>
      <c r="G26" s="3">
        <f>E26^2</f>
        <v>1687.8793910730067</v>
      </c>
      <c r="H26" s="3">
        <f>(D26-$S$5)^2</f>
        <v>425290.30612244894</v>
      </c>
      <c r="I26" s="3">
        <f>(C26-$S$5)</f>
        <v>-693.22666649730968</v>
      </c>
      <c r="J26" s="3">
        <f t="shared" si="1"/>
        <v>3236.6582201270567</v>
      </c>
    </row>
    <row r="27" spans="2:10" x14ac:dyDescent="0.25">
      <c r="B27">
        <v>16</v>
      </c>
      <c r="C27" s="3">
        <f t="shared" si="0"/>
        <v>294.88244494007301</v>
      </c>
      <c r="E27" s="3"/>
      <c r="F27" s="6"/>
      <c r="G27" s="3"/>
      <c r="H27" s="3"/>
      <c r="I27" s="3"/>
      <c r="J27" s="3">
        <f t="shared" si="1"/>
        <v>3236.6582201270567</v>
      </c>
    </row>
    <row r="28" spans="2:10" x14ac:dyDescent="0.25">
      <c r="B28">
        <v>17</v>
      </c>
      <c r="C28" s="3">
        <f t="shared" si="0"/>
        <v>394.63389224174756</v>
      </c>
      <c r="E28" s="3"/>
      <c r="F28" s="6"/>
      <c r="G28" s="3"/>
      <c r="H28" s="3"/>
      <c r="I28" s="3"/>
      <c r="J28" s="3">
        <f t="shared" si="1"/>
        <v>3236.6582201270567</v>
      </c>
    </row>
    <row r="29" spans="2:10" x14ac:dyDescent="0.25">
      <c r="B29">
        <v>18</v>
      </c>
      <c r="C29" s="3">
        <f t="shared" si="0"/>
        <v>523.60216764657537</v>
      </c>
      <c r="E29" s="3"/>
      <c r="F29" s="6"/>
      <c r="G29" s="3"/>
      <c r="H29" s="3"/>
      <c r="I29" s="3"/>
      <c r="J29" s="3">
        <f t="shared" si="1"/>
        <v>3236.6582201270567</v>
      </c>
    </row>
    <row r="30" spans="2:10" x14ac:dyDescent="0.25">
      <c r="B30">
        <v>19</v>
      </c>
      <c r="C30" s="3">
        <f t="shared" si="0"/>
        <v>686.95283894823808</v>
      </c>
      <c r="E30" s="3"/>
      <c r="F30" s="6"/>
      <c r="G30" s="3"/>
      <c r="H30" s="3"/>
      <c r="I30" s="3"/>
      <c r="J30" s="3">
        <f t="shared" si="1"/>
        <v>3236.6582201270567</v>
      </c>
    </row>
    <row r="31" spans="2:10" x14ac:dyDescent="0.25">
      <c r="B31">
        <v>20</v>
      </c>
      <c r="C31" s="3">
        <f t="shared" si="0"/>
        <v>888.36126978506729</v>
      </c>
      <c r="D31">
        <v>580</v>
      </c>
      <c r="E31" s="3">
        <f>D31-C31</f>
        <v>-308.36126978506729</v>
      </c>
      <c r="F31" s="6">
        <f>E31/D31</f>
        <v>-0.53165736169839184</v>
      </c>
      <c r="G31" s="3">
        <f>E31^2</f>
        <v>95086.672703459059</v>
      </c>
      <c r="H31" s="3">
        <f>(D31-$S$5)^2</f>
        <v>110318.87755102038</v>
      </c>
      <c r="I31" s="3">
        <f>(C31-$S$5)</f>
        <v>-23.781587357789817</v>
      </c>
      <c r="J31" s="3">
        <f t="shared" si="1"/>
        <v>3236.6582201270567</v>
      </c>
    </row>
    <row r="32" spans="2:10" x14ac:dyDescent="0.25">
      <c r="B32">
        <v>21</v>
      </c>
      <c r="C32" s="3">
        <f t="shared" si="0"/>
        <v>1128.2464148389888</v>
      </c>
      <c r="E32" s="3"/>
      <c r="F32" s="6"/>
      <c r="G32" s="3"/>
      <c r="H32" s="3"/>
      <c r="I32" s="3"/>
      <c r="J32" s="3">
        <f t="shared" si="1"/>
        <v>3236.6582201270567</v>
      </c>
    </row>
    <row r="33" spans="2:10" x14ac:dyDescent="0.25">
      <c r="B33">
        <v>22</v>
      </c>
      <c r="C33" s="3">
        <f t="shared" si="0"/>
        <v>1401.7859653970786</v>
      </c>
      <c r="E33" s="3"/>
      <c r="F33" s="6"/>
      <c r="G33" s="3"/>
      <c r="H33" s="3"/>
      <c r="I33" s="3"/>
      <c r="J33" s="3">
        <f t="shared" si="1"/>
        <v>3236.6582201270567</v>
      </c>
    </row>
    <row r="34" spans="2:10" x14ac:dyDescent="0.25">
      <c r="B34">
        <v>23</v>
      </c>
      <c r="C34" s="3">
        <f t="shared" si="0"/>
        <v>1697.5519825852698</v>
      </c>
      <c r="E34" s="3"/>
      <c r="F34" s="6"/>
      <c r="G34" s="3"/>
      <c r="H34" s="3"/>
      <c r="I34" s="3"/>
      <c r="J34" s="3">
        <f t="shared" si="1"/>
        <v>3236.6582201270567</v>
      </c>
    </row>
    <row r="35" spans="2:10" x14ac:dyDescent="0.25">
      <c r="B35">
        <v>24</v>
      </c>
      <c r="C35" s="3">
        <f t="shared" si="0"/>
        <v>1997.9882921010089</v>
      </c>
      <c r="E35" s="3"/>
      <c r="F35" s="6"/>
      <c r="G35" s="3"/>
      <c r="H35" s="3"/>
      <c r="I35" s="3"/>
      <c r="J35" s="3">
        <f t="shared" si="1"/>
        <v>3236.6582201270567</v>
      </c>
    </row>
    <row r="36" spans="2:10" x14ac:dyDescent="0.25">
      <c r="B36">
        <v>25</v>
      </c>
      <c r="C36" s="3">
        <f t="shared" si="0"/>
        <v>2282.571506661764</v>
      </c>
      <c r="D36">
        <v>2500</v>
      </c>
      <c r="E36" s="3">
        <f>D36-C36</f>
        <v>217.42849333823597</v>
      </c>
      <c r="F36" s="6">
        <f>E36/D36</f>
        <v>8.6971397335294381E-2</v>
      </c>
      <c r="G36" s="3">
        <f>E36^2</f>
        <v>47275.149715335319</v>
      </c>
      <c r="H36" s="3">
        <f>(D36-$S$5)^2</f>
        <v>2521290.3061224492</v>
      </c>
      <c r="I36" s="3">
        <f>(C36-$S$5)</f>
        <v>1370.4286495189069</v>
      </c>
      <c r="J36" s="3">
        <f t="shared" si="1"/>
        <v>3236.6582201270567</v>
      </c>
    </row>
    <row r="37" spans="2:10" x14ac:dyDescent="0.25">
      <c r="B37">
        <v>26</v>
      </c>
      <c r="C37" s="3">
        <f t="shared" si="0"/>
        <v>2532.9938076467515</v>
      </c>
      <c r="E37" s="3"/>
      <c r="F37" s="6"/>
      <c r="G37" s="3"/>
      <c r="H37" s="3"/>
      <c r="I37" s="3"/>
      <c r="J37" s="3">
        <f t="shared" si="1"/>
        <v>3236.6582201270567</v>
      </c>
    </row>
    <row r="38" spans="2:10" x14ac:dyDescent="0.25">
      <c r="B38">
        <v>27</v>
      </c>
      <c r="C38" s="3">
        <f t="shared" si="0"/>
        <v>2737.9497431325799</v>
      </c>
      <c r="E38" s="3"/>
      <c r="F38" s="6"/>
      <c r="G38" s="3"/>
      <c r="H38" s="3"/>
      <c r="I38" s="3"/>
      <c r="J38" s="3">
        <f t="shared" si="1"/>
        <v>3236.6582201270567</v>
      </c>
    </row>
    <row r="39" spans="2:10" x14ac:dyDescent="0.25">
      <c r="B39">
        <v>28</v>
      </c>
      <c r="C39" s="3">
        <f t="shared" si="0"/>
        <v>2894.9618141591736</v>
      </c>
      <c r="E39" s="3"/>
      <c r="F39" s="6"/>
      <c r="G39" s="3"/>
      <c r="H39" s="3"/>
      <c r="I39" s="3"/>
      <c r="J39" s="3">
        <f t="shared" si="1"/>
        <v>3236.6582201270567</v>
      </c>
    </row>
    <row r="40" spans="2:10" x14ac:dyDescent="0.25">
      <c r="B40">
        <v>29</v>
      </c>
      <c r="C40" s="3">
        <f t="shared" si="0"/>
        <v>3008.709907407836</v>
      </c>
      <c r="E40" s="3"/>
      <c r="F40" s="6"/>
      <c r="G40" s="3"/>
      <c r="H40" s="3"/>
      <c r="I40" s="3"/>
      <c r="J40" s="3">
        <f t="shared" si="1"/>
        <v>3236.6582201270567</v>
      </c>
    </row>
    <row r="41" spans="2:10" x14ac:dyDescent="0.25">
      <c r="B41">
        <v>30</v>
      </c>
      <c r="C41" s="3">
        <f t="shared" si="0"/>
        <v>3087.5737003750337</v>
      </c>
      <c r="D41">
        <v>3000</v>
      </c>
      <c r="E41" s="3">
        <f>D41-C41</f>
        <v>-87.573700375033695</v>
      </c>
      <c r="F41" s="6">
        <f>E41/D41</f>
        <v>-2.9191233458344564E-2</v>
      </c>
      <c r="G41" s="3">
        <f>E41^2</f>
        <v>7669.1529973761772</v>
      </c>
      <c r="H41" s="3">
        <f>(D41-$S$5)^2</f>
        <v>4359147.4489795929</v>
      </c>
      <c r="I41" s="3">
        <f>(C41-$S$5)</f>
        <v>2175.4308432321768</v>
      </c>
      <c r="J41" s="3">
        <f t="shared" si="1"/>
        <v>3236.6582201270567</v>
      </c>
    </row>
    <row r="42" spans="2:10" x14ac:dyDescent="0.25">
      <c r="B42">
        <v>31</v>
      </c>
      <c r="C42" s="3">
        <f t="shared" si="0"/>
        <v>3140.5048084545433</v>
      </c>
      <c r="E42" s="3"/>
      <c r="F42" s="6"/>
      <c r="G42" s="3"/>
      <c r="H42" s="3"/>
      <c r="I42" s="3"/>
      <c r="J42" s="3">
        <f t="shared" si="1"/>
        <v>3236.6582201270567</v>
      </c>
    </row>
    <row r="43" spans="2:10" x14ac:dyDescent="0.25">
      <c r="B43">
        <v>32</v>
      </c>
      <c r="C43" s="3">
        <f t="shared" si="0"/>
        <v>3175.2284676382187</v>
      </c>
      <c r="E43" s="3"/>
      <c r="G43" s="3"/>
      <c r="H43" s="3"/>
      <c r="I43" s="3"/>
      <c r="J43" s="3">
        <f t="shared" si="1"/>
        <v>3236.6582201270567</v>
      </c>
    </row>
    <row r="44" spans="2:10" x14ac:dyDescent="0.25">
      <c r="B44">
        <v>33</v>
      </c>
      <c r="C44" s="3">
        <f t="shared" si="0"/>
        <v>3197.6577522671614</v>
      </c>
      <c r="E44" s="3"/>
      <c r="G44" s="3"/>
      <c r="H44" s="3"/>
      <c r="I44" s="3"/>
      <c r="J44" s="3">
        <f t="shared" si="1"/>
        <v>3236.6582201270567</v>
      </c>
    </row>
    <row r="45" spans="2:10" x14ac:dyDescent="0.25">
      <c r="B45">
        <v>34</v>
      </c>
      <c r="C45" s="3">
        <f t="shared" si="0"/>
        <v>3211.9982437388771</v>
      </c>
      <c r="J45" s="3">
        <f t="shared" si="1"/>
        <v>3236.6582201270567</v>
      </c>
    </row>
    <row r="46" spans="2:10" x14ac:dyDescent="0.25">
      <c r="B46">
        <v>35</v>
      </c>
      <c r="C46" s="3">
        <f t="shared" si="0"/>
        <v>3221.1064129627075</v>
      </c>
      <c r="J46" s="3">
        <f t="shared" si="1"/>
        <v>3236.6582201270567</v>
      </c>
    </row>
    <row r="47" spans="2:10" x14ac:dyDescent="0.25">
      <c r="B47">
        <v>36</v>
      </c>
      <c r="C47" s="3">
        <f t="shared" si="0"/>
        <v>3226.8667845182699</v>
      </c>
      <c r="J47" s="3">
        <f t="shared" si="1"/>
        <v>3236.6582201270567</v>
      </c>
    </row>
    <row r="48" spans="2:10" x14ac:dyDescent="0.25">
      <c r="B48">
        <v>37</v>
      </c>
      <c r="C48" s="3">
        <f t="shared" si="0"/>
        <v>3230.5000258302516</v>
      </c>
      <c r="J48" s="3">
        <f t="shared" si="1"/>
        <v>3236.6582201270567</v>
      </c>
    </row>
    <row r="49" spans="2:10" x14ac:dyDescent="0.25">
      <c r="B49">
        <v>38</v>
      </c>
      <c r="C49" s="3">
        <f t="shared" si="0"/>
        <v>3232.7876969562776</v>
      </c>
      <c r="J49" s="3">
        <f t="shared" si="1"/>
        <v>3236.6582201270567</v>
      </c>
    </row>
    <row r="50" spans="2:10" x14ac:dyDescent="0.25">
      <c r="B50">
        <v>39</v>
      </c>
      <c r="C50" s="3">
        <f t="shared" si="0"/>
        <v>3234.2265719895636</v>
      </c>
      <c r="J50" s="3">
        <f t="shared" si="1"/>
        <v>3236.6582201270567</v>
      </c>
    </row>
    <row r="51" spans="2:10" x14ac:dyDescent="0.25">
      <c r="B51">
        <v>40</v>
      </c>
      <c r="C51" s="3">
        <f t="shared" si="0"/>
        <v>3235.1309637104105</v>
      </c>
      <c r="J51" s="3">
        <f t="shared" si="1"/>
        <v>3236.6582201270567</v>
      </c>
    </row>
    <row r="52" spans="2:10" x14ac:dyDescent="0.25">
      <c r="B52">
        <v>41</v>
      </c>
      <c r="C52" s="3">
        <f t="shared" ref="C52:C81" si="2">(1+$M$7)*C51-$M$7/$M$8*C51^2</f>
        <v>3235.6991671508176</v>
      </c>
      <c r="J52" s="3">
        <f t="shared" si="1"/>
        <v>3236.6582201270567</v>
      </c>
    </row>
    <row r="53" spans="2:10" x14ac:dyDescent="0.25">
      <c r="B53">
        <v>42</v>
      </c>
      <c r="C53" s="3">
        <f t="shared" si="2"/>
        <v>3236.056056898004</v>
      </c>
      <c r="J53" s="3">
        <f t="shared" si="1"/>
        <v>3236.6582201270567</v>
      </c>
    </row>
    <row r="54" spans="2:10" x14ac:dyDescent="0.25">
      <c r="B54">
        <v>43</v>
      </c>
      <c r="C54" s="3">
        <f t="shared" si="2"/>
        <v>3236.2801821160219</v>
      </c>
      <c r="J54" s="3">
        <f t="shared" si="1"/>
        <v>3236.6582201270567</v>
      </c>
    </row>
    <row r="55" spans="2:10" x14ac:dyDescent="0.25">
      <c r="B55">
        <v>44</v>
      </c>
      <c r="C55" s="3">
        <f t="shared" si="2"/>
        <v>3236.4209168097732</v>
      </c>
      <c r="J55" s="3">
        <f t="shared" si="1"/>
        <v>3236.6582201270567</v>
      </c>
    </row>
    <row r="56" spans="2:10" x14ac:dyDescent="0.25">
      <c r="B56">
        <v>45</v>
      </c>
      <c r="C56" s="3">
        <f t="shared" si="2"/>
        <v>3236.5092822817091</v>
      </c>
      <c r="J56" s="3">
        <f t="shared" si="1"/>
        <v>3236.6582201270567</v>
      </c>
    </row>
    <row r="57" spans="2:10" x14ac:dyDescent="0.25">
      <c r="B57">
        <v>46</v>
      </c>
      <c r="C57" s="3">
        <f t="shared" si="2"/>
        <v>3236.5647634768775</v>
      </c>
      <c r="J57" s="3">
        <f t="shared" si="1"/>
        <v>3236.6582201270567</v>
      </c>
    </row>
    <row r="58" spans="2:10" x14ac:dyDescent="0.25">
      <c r="B58">
        <v>47</v>
      </c>
      <c r="C58" s="3">
        <f t="shared" si="2"/>
        <v>3236.599597013731</v>
      </c>
      <c r="J58" s="3">
        <f t="shared" si="1"/>
        <v>3236.6582201270567</v>
      </c>
    </row>
    <row r="59" spans="2:10" x14ac:dyDescent="0.25">
      <c r="B59">
        <v>48</v>
      </c>
      <c r="C59" s="3">
        <f t="shared" si="2"/>
        <v>3236.6214666799369</v>
      </c>
      <c r="J59" s="3">
        <f t="shared" si="1"/>
        <v>3236.6582201270567</v>
      </c>
    </row>
    <row r="60" spans="2:10" x14ac:dyDescent="0.25">
      <c r="B60">
        <v>49</v>
      </c>
      <c r="C60" s="3">
        <f t="shared" si="2"/>
        <v>3236.6351970494588</v>
      </c>
      <c r="J60" s="3">
        <f t="shared" si="1"/>
        <v>3236.6582201270567</v>
      </c>
    </row>
    <row r="61" spans="2:10" x14ac:dyDescent="0.25">
      <c r="B61">
        <v>50</v>
      </c>
      <c r="C61" s="3">
        <f t="shared" si="2"/>
        <v>3236.6438172915887</v>
      </c>
      <c r="J61" s="3">
        <f t="shared" si="1"/>
        <v>3236.6582201270567</v>
      </c>
    </row>
    <row r="62" spans="2:10" x14ac:dyDescent="0.25">
      <c r="B62">
        <v>51</v>
      </c>
      <c r="C62" s="3">
        <f t="shared" si="2"/>
        <v>3236.649229255926</v>
      </c>
      <c r="J62" s="3">
        <f t="shared" si="1"/>
        <v>3236.6582201270567</v>
      </c>
    </row>
    <row r="63" spans="2:10" x14ac:dyDescent="0.25">
      <c r="B63">
        <v>52</v>
      </c>
      <c r="C63" s="3">
        <f t="shared" si="2"/>
        <v>3236.6526269891056</v>
      </c>
      <c r="J63" s="3">
        <f t="shared" si="1"/>
        <v>3236.6582201270567</v>
      </c>
    </row>
    <row r="64" spans="2:10" x14ac:dyDescent="0.25">
      <c r="B64">
        <v>53</v>
      </c>
      <c r="C64" s="3">
        <f t="shared" si="2"/>
        <v>3236.6547601465718</v>
      </c>
      <c r="J64" s="3">
        <f t="shared" si="1"/>
        <v>3236.6582201270567</v>
      </c>
    </row>
    <row r="65" spans="2:10" x14ac:dyDescent="0.25">
      <c r="B65">
        <v>54</v>
      </c>
      <c r="C65" s="3">
        <f t="shared" si="2"/>
        <v>3236.6560993795038</v>
      </c>
      <c r="J65" s="3">
        <f t="shared" si="1"/>
        <v>3236.6582201270567</v>
      </c>
    </row>
    <row r="66" spans="2:10" x14ac:dyDescent="0.25">
      <c r="B66">
        <v>55</v>
      </c>
      <c r="C66" s="3">
        <f t="shared" si="2"/>
        <v>3236.6569401724278</v>
      </c>
      <c r="J66" s="3">
        <f t="shared" si="1"/>
        <v>3236.6582201270567</v>
      </c>
    </row>
    <row r="67" spans="2:10" x14ac:dyDescent="0.25">
      <c r="B67">
        <v>56</v>
      </c>
      <c r="C67" s="3">
        <f t="shared" si="2"/>
        <v>3236.6574680361346</v>
      </c>
      <c r="J67" s="3">
        <f t="shared" si="1"/>
        <v>3236.6582201270567</v>
      </c>
    </row>
    <row r="68" spans="2:10" x14ac:dyDescent="0.25">
      <c r="B68">
        <v>57</v>
      </c>
      <c r="C68" s="3">
        <f t="shared" si="2"/>
        <v>3236.6577994376189</v>
      </c>
      <c r="J68" s="3">
        <f t="shared" si="1"/>
        <v>3236.6582201270567</v>
      </c>
    </row>
    <row r="69" spans="2:10" x14ac:dyDescent="0.25">
      <c r="B69">
        <v>58</v>
      </c>
      <c r="C69" s="3">
        <f t="shared" si="2"/>
        <v>3236.6580074968679</v>
      </c>
      <c r="J69" s="3">
        <f t="shared" si="1"/>
        <v>3236.6582201270567</v>
      </c>
    </row>
    <row r="70" spans="2:10" x14ac:dyDescent="0.25">
      <c r="B70">
        <v>59</v>
      </c>
      <c r="C70" s="3">
        <f t="shared" si="2"/>
        <v>3236.6581381198403</v>
      </c>
      <c r="J70" s="3">
        <f t="shared" si="1"/>
        <v>3236.6582201270567</v>
      </c>
    </row>
    <row r="71" spans="2:10" x14ac:dyDescent="0.25">
      <c r="B71">
        <v>60</v>
      </c>
      <c r="C71" s="3">
        <f t="shared" si="2"/>
        <v>3236.6582201270567</v>
      </c>
      <c r="J71" s="3">
        <f t="shared" si="1"/>
        <v>3236.6582201270567</v>
      </c>
    </row>
    <row r="72" spans="2:10" x14ac:dyDescent="0.25">
      <c r="B72">
        <v>61</v>
      </c>
      <c r="C72" s="3">
        <f t="shared" si="2"/>
        <v>3236.6582716125122</v>
      </c>
      <c r="J72" s="3">
        <f t="shared" si="1"/>
        <v>3236.6582201270567</v>
      </c>
    </row>
    <row r="73" spans="2:10" x14ac:dyDescent="0.25">
      <c r="B73">
        <v>62</v>
      </c>
      <c r="C73" s="3">
        <f t="shared" si="2"/>
        <v>3236.658303935912</v>
      </c>
      <c r="J73" s="3">
        <f t="shared" si="1"/>
        <v>3236.6582201270567</v>
      </c>
    </row>
    <row r="74" spans="2:10" x14ac:dyDescent="0.25">
      <c r="B74">
        <v>63</v>
      </c>
      <c r="C74" s="3">
        <f t="shared" si="2"/>
        <v>3236.6583242290644</v>
      </c>
      <c r="J74" s="3">
        <f t="shared" si="1"/>
        <v>3236.6582201270567</v>
      </c>
    </row>
    <row r="75" spans="2:10" x14ac:dyDescent="0.25">
      <c r="B75">
        <v>64</v>
      </c>
      <c r="C75" s="3">
        <f t="shared" si="2"/>
        <v>3236.6583369694326</v>
      </c>
      <c r="J75" s="3">
        <f t="shared" si="1"/>
        <v>3236.6582201270567</v>
      </c>
    </row>
    <row r="76" spans="2:10" x14ac:dyDescent="0.25">
      <c r="B76">
        <v>65</v>
      </c>
      <c r="C76" s="3">
        <f t="shared" si="2"/>
        <v>3236.6583449680411</v>
      </c>
      <c r="J76" s="3">
        <f t="shared" ref="J76:J81" si="3">$C$71</f>
        <v>3236.6582201270567</v>
      </c>
    </row>
    <row r="77" spans="2:10" x14ac:dyDescent="0.25">
      <c r="B77">
        <v>66</v>
      </c>
      <c r="C77" s="3">
        <f t="shared" si="2"/>
        <v>3236.6583499896969</v>
      </c>
      <c r="J77" s="3">
        <f t="shared" si="3"/>
        <v>3236.6582201270567</v>
      </c>
    </row>
    <row r="78" spans="2:10" x14ac:dyDescent="0.25">
      <c r="B78">
        <v>67</v>
      </c>
      <c r="C78" s="3">
        <f t="shared" si="2"/>
        <v>3236.658353142373</v>
      </c>
      <c r="J78" s="3">
        <f t="shared" si="3"/>
        <v>3236.6582201270567</v>
      </c>
    </row>
    <row r="79" spans="2:10" x14ac:dyDescent="0.25">
      <c r="B79">
        <v>68</v>
      </c>
      <c r="C79" s="3">
        <f t="shared" si="2"/>
        <v>3236.658355121674</v>
      </c>
      <c r="J79" s="3">
        <f t="shared" si="3"/>
        <v>3236.6582201270567</v>
      </c>
    </row>
    <row r="80" spans="2:10" x14ac:dyDescent="0.25">
      <c r="B80">
        <v>69</v>
      </c>
      <c r="C80" s="3">
        <f t="shared" si="2"/>
        <v>3236.6583563643107</v>
      </c>
      <c r="J80" s="3">
        <f t="shared" si="3"/>
        <v>3236.6582201270567</v>
      </c>
    </row>
    <row r="81" spans="2:10" x14ac:dyDescent="0.25">
      <c r="B81">
        <v>70</v>
      </c>
      <c r="C81" s="3">
        <f t="shared" si="2"/>
        <v>3236.6583571444585</v>
      </c>
      <c r="J81" s="3">
        <f t="shared" si="3"/>
        <v>3236.6582201270567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1"/>
  <sheetViews>
    <sheetView workbookViewId="0">
      <selection activeCell="Q6" sqref="Q6"/>
    </sheetView>
  </sheetViews>
  <sheetFormatPr defaultRowHeight="15" x14ac:dyDescent="0.25"/>
  <cols>
    <col min="1" max="1" width="2.85546875" customWidth="1"/>
    <col min="5" max="5" width="13.28515625" bestFit="1" customWidth="1"/>
    <col min="6" max="6" width="17.7109375" customWidth="1"/>
    <col min="7" max="7" width="10" bestFit="1" customWidth="1"/>
    <col min="8" max="9" width="9.28515625" bestFit="1" customWidth="1"/>
    <col min="10" max="10" width="11.42578125" customWidth="1"/>
    <col min="13" max="13" width="9.5703125" bestFit="1" customWidth="1"/>
    <col min="14" max="14" width="10.5703125" bestFit="1" customWidth="1"/>
    <col min="18" max="18" width="26.5703125" bestFit="1" customWidth="1"/>
    <col min="19" max="19" width="10.5703125" bestFit="1" customWidth="1"/>
  </cols>
  <sheetData>
    <row r="2" spans="2:14" ht="18.75" x14ac:dyDescent="0.3">
      <c r="B2" s="1" t="s">
        <v>0</v>
      </c>
    </row>
    <row r="3" spans="2:14" ht="15.75" thickBot="1" x14ac:dyDescent="0.3">
      <c r="B3" s="37" t="s">
        <v>31</v>
      </c>
      <c r="G3" s="4">
        <v>2000</v>
      </c>
      <c r="H3" s="37" t="s">
        <v>32</v>
      </c>
    </row>
    <row r="4" spans="2:14" ht="26.25" thickTop="1" thickBot="1" x14ac:dyDescent="0.5">
      <c r="B4" s="2" t="s">
        <v>1</v>
      </c>
      <c r="L4" s="21" t="s">
        <v>9</v>
      </c>
      <c r="M4" s="19"/>
      <c r="N4" s="20">
        <f>SUM(G11:G41)</f>
        <v>124621.41844902097</v>
      </c>
    </row>
    <row r="5" spans="2:14" ht="16.5" thickTop="1" thickBot="1" x14ac:dyDescent="0.3"/>
    <row r="6" spans="2:14" ht="19.5" thickTop="1" x14ac:dyDescent="0.3">
      <c r="B6" s="41" t="s">
        <v>33</v>
      </c>
      <c r="C6" t="s">
        <v>22</v>
      </c>
      <c r="M6" s="45" t="s">
        <v>2</v>
      </c>
    </row>
    <row r="7" spans="2:14" ht="21" thickBot="1" x14ac:dyDescent="0.4">
      <c r="B7" s="41" t="s">
        <v>15</v>
      </c>
      <c r="C7" t="s">
        <v>21</v>
      </c>
      <c r="M7" s="46">
        <f>'Risultato fitting CRESCITA'!M7</f>
        <v>0.37218388039083772</v>
      </c>
    </row>
    <row r="8" spans="2:14" ht="15.75" thickTop="1" x14ac:dyDescent="0.25">
      <c r="M8" s="47">
        <f>'Risultato fitting CRESCITA'!M8</f>
        <v>3236.6583584604459</v>
      </c>
    </row>
    <row r="9" spans="2:14" ht="15.75" thickBot="1" x14ac:dyDescent="0.3">
      <c r="M9" s="48" t="s">
        <v>3</v>
      </c>
    </row>
    <row r="10" spans="2:14" ht="22.5" thickTop="1" x14ac:dyDescent="0.35">
      <c r="B10" s="5" t="s">
        <v>4</v>
      </c>
      <c r="C10" s="5" t="s">
        <v>33</v>
      </c>
      <c r="D10" s="5" t="s">
        <v>15</v>
      </c>
      <c r="E10" s="5" t="s">
        <v>34</v>
      </c>
      <c r="F10" s="5" t="s">
        <v>35</v>
      </c>
      <c r="G10" s="5" t="s">
        <v>36</v>
      </c>
      <c r="H10" s="5" t="s">
        <v>13</v>
      </c>
      <c r="I10" s="5" t="s">
        <v>37</v>
      </c>
      <c r="J10" s="5" t="s">
        <v>26</v>
      </c>
    </row>
    <row r="11" spans="2:14" x14ac:dyDescent="0.25">
      <c r="B11">
        <v>0</v>
      </c>
      <c r="C11" s="4">
        <v>2</v>
      </c>
      <c r="D11">
        <v>2</v>
      </c>
      <c r="E11">
        <f>D11-C11</f>
        <v>0</v>
      </c>
      <c r="F11" s="6">
        <f>E11/D11</f>
        <v>0</v>
      </c>
      <c r="G11">
        <f>E11^2</f>
        <v>0</v>
      </c>
      <c r="H11">
        <f>(D11-$S$5)^2</f>
        <v>4</v>
      </c>
      <c r="I11" s="3">
        <f>(C11-$S$5)</f>
        <v>2</v>
      </c>
      <c r="J11" s="3">
        <f>$C$71</f>
        <v>3236.6602679108787</v>
      </c>
    </row>
    <row r="12" spans="2:14" x14ac:dyDescent="0.25">
      <c r="B12">
        <v>1</v>
      </c>
      <c r="C12" s="3">
        <f t="shared" ref="C12:C42" si="0">(1+$M$7)*C11-$M$7/$M$8*C11^2</f>
        <v>2.7439078001195711</v>
      </c>
      <c r="F12" s="6"/>
      <c r="I12" s="3"/>
      <c r="J12" s="3">
        <f t="shared" ref="J12:J75" si="1">$C$71</f>
        <v>3236.6602679108787</v>
      </c>
    </row>
    <row r="13" spans="2:14" x14ac:dyDescent="0.25">
      <c r="B13">
        <v>2</v>
      </c>
      <c r="C13" s="3">
        <f t="shared" si="0"/>
        <v>3.7642802881950206</v>
      </c>
      <c r="F13" s="6"/>
      <c r="I13" s="3"/>
      <c r="J13" s="3">
        <f t="shared" si="1"/>
        <v>3236.6602679108787</v>
      </c>
    </row>
    <row r="14" spans="2:14" x14ac:dyDescent="0.25">
      <c r="B14">
        <v>3</v>
      </c>
      <c r="C14" s="3">
        <f t="shared" si="0"/>
        <v>5.1636553443866413</v>
      </c>
      <c r="F14" s="6"/>
      <c r="I14" s="3"/>
      <c r="J14" s="3">
        <f t="shared" si="1"/>
        <v>3236.6602679108787</v>
      </c>
    </row>
    <row r="15" spans="2:14" x14ac:dyDescent="0.25">
      <c r="B15">
        <v>4</v>
      </c>
      <c r="C15" s="3">
        <f t="shared" si="0"/>
        <v>7.0824186059819398</v>
      </c>
      <c r="F15" s="6"/>
      <c r="I15" s="3"/>
      <c r="J15" s="3">
        <f t="shared" si="1"/>
        <v>3236.6602679108787</v>
      </c>
    </row>
    <row r="16" spans="2:14" x14ac:dyDescent="0.25">
      <c r="B16">
        <v>5</v>
      </c>
      <c r="C16" s="3">
        <f t="shared" si="0"/>
        <v>9.7126126634815098</v>
      </c>
      <c r="D16">
        <v>18</v>
      </c>
      <c r="E16" s="3">
        <f>D16-C16</f>
        <v>8.2873873365184902</v>
      </c>
      <c r="F16" s="6">
        <f>E16/D16</f>
        <v>0.46041040758436058</v>
      </c>
      <c r="G16" s="3">
        <f>E16^2</f>
        <v>68.680788865487031</v>
      </c>
      <c r="H16">
        <f>(D16-$S$5)^2</f>
        <v>324</v>
      </c>
      <c r="I16" s="3">
        <f>(C16-$S$5)</f>
        <v>9.7126126634815098</v>
      </c>
      <c r="J16" s="3">
        <f t="shared" si="1"/>
        <v>3236.6602679108787</v>
      </c>
    </row>
    <row r="17" spans="2:10" x14ac:dyDescent="0.25">
      <c r="B17">
        <v>6</v>
      </c>
      <c r="C17" s="3">
        <f t="shared" si="0"/>
        <v>13.316642953896471</v>
      </c>
      <c r="E17" s="3"/>
      <c r="F17" s="6"/>
      <c r="G17" s="3"/>
      <c r="I17" s="3"/>
      <c r="J17" s="3">
        <f t="shared" si="1"/>
        <v>3236.6602679108787</v>
      </c>
    </row>
    <row r="18" spans="2:10" x14ac:dyDescent="0.25">
      <c r="B18">
        <v>7</v>
      </c>
      <c r="C18" s="3">
        <f t="shared" si="0"/>
        <v>18.252491253583944</v>
      </c>
      <c r="E18" s="3"/>
      <c r="F18" s="6"/>
      <c r="G18" s="3"/>
      <c r="I18" s="3"/>
      <c r="J18" s="3">
        <f t="shared" si="1"/>
        <v>3236.6602679108787</v>
      </c>
    </row>
    <row r="19" spans="2:10" x14ac:dyDescent="0.25">
      <c r="B19">
        <v>8</v>
      </c>
      <c r="C19" s="3">
        <f t="shared" si="0"/>
        <v>25.00746490628077</v>
      </c>
      <c r="E19" s="3"/>
      <c r="F19" s="6"/>
      <c r="G19" s="3"/>
      <c r="I19" s="3"/>
      <c r="J19" s="3">
        <f t="shared" si="1"/>
        <v>3236.6602679108787</v>
      </c>
    </row>
    <row r="20" spans="2:10" x14ac:dyDescent="0.25">
      <c r="B20">
        <v>9</v>
      </c>
      <c r="C20" s="3">
        <f t="shared" si="0"/>
        <v>34.242928454435969</v>
      </c>
      <c r="E20" s="3"/>
      <c r="F20" s="6"/>
      <c r="G20" s="3"/>
      <c r="I20" s="3"/>
      <c r="J20" s="3">
        <f t="shared" si="1"/>
        <v>3236.6602679108787</v>
      </c>
    </row>
    <row r="21" spans="2:10" x14ac:dyDescent="0.25">
      <c r="B21">
        <v>10</v>
      </c>
      <c r="C21" s="3">
        <f t="shared" si="0"/>
        <v>46.852759487092371</v>
      </c>
      <c r="D21">
        <v>30</v>
      </c>
      <c r="E21" s="3">
        <f>D21-C21</f>
        <v>-16.852759487092371</v>
      </c>
      <c r="F21" s="6">
        <f>E21/D21</f>
        <v>-0.56175864956974564</v>
      </c>
      <c r="G21" s="3">
        <f>E21^2</f>
        <v>284.0155023297819</v>
      </c>
      <c r="H21">
        <f>(D21-$S$5)^2</f>
        <v>900</v>
      </c>
      <c r="I21" s="3">
        <f>(C21-$S$5)</f>
        <v>46.852759487092371</v>
      </c>
      <c r="J21" s="3">
        <f t="shared" si="1"/>
        <v>3236.6602679108787</v>
      </c>
    </row>
    <row r="22" spans="2:10" x14ac:dyDescent="0.25">
      <c r="B22">
        <v>11</v>
      </c>
      <c r="C22" s="3">
        <f t="shared" si="0"/>
        <v>64.038177085239113</v>
      </c>
      <c r="E22" s="3"/>
      <c r="F22" s="6"/>
      <c r="G22" s="3"/>
      <c r="I22" s="3"/>
      <c r="J22" s="3">
        <f t="shared" si="1"/>
        <v>3236.6602679108787</v>
      </c>
    </row>
    <row r="23" spans="2:10" x14ac:dyDescent="0.25">
      <c r="B23">
        <v>12</v>
      </c>
      <c r="C23" s="3">
        <f t="shared" si="0"/>
        <v>87.400592521750156</v>
      </c>
      <c r="E23" s="3"/>
      <c r="F23" s="6"/>
      <c r="G23" s="3"/>
      <c r="I23" s="3"/>
      <c r="J23" s="3">
        <f t="shared" si="1"/>
        <v>3236.6602679108787</v>
      </c>
    </row>
    <row r="24" spans="2:10" x14ac:dyDescent="0.25">
      <c r="B24">
        <v>13</v>
      </c>
      <c r="C24" s="3">
        <f t="shared" si="0"/>
        <v>119.05129000824532</v>
      </c>
      <c r="E24" s="3"/>
      <c r="F24" s="6"/>
      <c r="G24" s="3"/>
      <c r="I24" s="3"/>
      <c r="J24" s="3">
        <f t="shared" si="1"/>
        <v>3236.6602679108787</v>
      </c>
    </row>
    <row r="25" spans="2:10" x14ac:dyDescent="0.25">
      <c r="B25">
        <v>14</v>
      </c>
      <c r="C25" s="3">
        <f t="shared" si="0"/>
        <v>161.73048136505713</v>
      </c>
      <c r="E25" s="3"/>
      <c r="F25" s="6"/>
      <c r="G25" s="3"/>
      <c r="I25" s="3"/>
      <c r="J25" s="3">
        <f t="shared" si="1"/>
        <v>3236.6602679108787</v>
      </c>
    </row>
    <row r="26" spans="2:10" x14ac:dyDescent="0.25">
      <c r="B26">
        <v>15</v>
      </c>
      <c r="C26" s="3">
        <f t="shared" si="0"/>
        <v>218.9161906455474</v>
      </c>
      <c r="D26">
        <v>240</v>
      </c>
      <c r="E26" s="3">
        <f>D26-C26</f>
        <v>21.083809354452598</v>
      </c>
      <c r="F26" s="6">
        <f>E26/D26</f>
        <v>8.7849205643552489E-2</v>
      </c>
      <c r="G26" s="3">
        <f>E26^2</f>
        <v>444.52701689490283</v>
      </c>
      <c r="H26">
        <f>(D26-$S$5)^2</f>
        <v>57600</v>
      </c>
      <c r="I26" s="3">
        <f>(C26-$S$5)</f>
        <v>218.9161906455474</v>
      </c>
      <c r="J26" s="3">
        <f t="shared" si="1"/>
        <v>3236.6602679108787</v>
      </c>
    </row>
    <row r="27" spans="2:10" x14ac:dyDescent="0.25">
      <c r="B27">
        <v>16</v>
      </c>
      <c r="C27" s="3">
        <f t="shared" si="0"/>
        <v>294.88244494007301</v>
      </c>
      <c r="E27" s="3"/>
      <c r="F27" s="6"/>
      <c r="G27" s="3"/>
      <c r="I27" s="3"/>
      <c r="J27" s="3">
        <f t="shared" si="1"/>
        <v>3236.6602679108787</v>
      </c>
    </row>
    <row r="28" spans="2:10" x14ac:dyDescent="0.25">
      <c r="B28">
        <v>17</v>
      </c>
      <c r="C28" s="3">
        <f t="shared" si="0"/>
        <v>394.63389224174756</v>
      </c>
      <c r="E28" s="3"/>
      <c r="F28" s="6"/>
      <c r="G28" s="3"/>
      <c r="I28" s="3"/>
      <c r="J28" s="3">
        <f t="shared" si="1"/>
        <v>3236.6602679108787</v>
      </c>
    </row>
    <row r="29" spans="2:10" x14ac:dyDescent="0.25">
      <c r="B29">
        <v>18</v>
      </c>
      <c r="C29" s="3">
        <f t="shared" si="0"/>
        <v>523.60216764657537</v>
      </c>
      <c r="E29" s="3"/>
      <c r="F29" s="6"/>
      <c r="G29" s="3"/>
      <c r="I29" s="3"/>
      <c r="J29" s="3">
        <f t="shared" si="1"/>
        <v>3236.6602679108787</v>
      </c>
    </row>
    <row r="30" spans="2:10" x14ac:dyDescent="0.25">
      <c r="B30">
        <v>19</v>
      </c>
      <c r="C30" s="3">
        <f t="shared" si="0"/>
        <v>686.95283894823808</v>
      </c>
      <c r="E30" s="3"/>
      <c r="F30" s="6"/>
      <c r="G30" s="3"/>
      <c r="I30" s="3"/>
      <c r="J30" s="3">
        <f t="shared" si="1"/>
        <v>3236.6602679108787</v>
      </c>
    </row>
    <row r="31" spans="2:10" x14ac:dyDescent="0.25">
      <c r="B31">
        <v>20</v>
      </c>
      <c r="C31" s="3">
        <f t="shared" si="0"/>
        <v>888.36126978506729</v>
      </c>
      <c r="D31">
        <v>600</v>
      </c>
      <c r="E31" s="3">
        <f>D31-C31</f>
        <v>-288.36126978506729</v>
      </c>
      <c r="F31" s="6">
        <f>E31/D31</f>
        <v>-0.48060211630844552</v>
      </c>
      <c r="G31" s="3">
        <f>E31^2</f>
        <v>83152.221912056368</v>
      </c>
      <c r="H31">
        <f>(D31-$S$5)^2</f>
        <v>360000</v>
      </c>
      <c r="I31" s="3">
        <f>(C31-$S$5)</f>
        <v>888.36126978506729</v>
      </c>
      <c r="J31" s="3">
        <f t="shared" si="1"/>
        <v>3236.6602679108787</v>
      </c>
    </row>
    <row r="32" spans="2:10" x14ac:dyDescent="0.25">
      <c r="B32">
        <v>21</v>
      </c>
      <c r="C32" s="3">
        <f t="shared" si="0"/>
        <v>1128.2464148389888</v>
      </c>
      <c r="E32" s="3"/>
      <c r="F32" s="6"/>
      <c r="G32" s="3"/>
      <c r="I32" s="3"/>
      <c r="J32" s="3">
        <f t="shared" si="1"/>
        <v>3236.6602679108787</v>
      </c>
    </row>
    <row r="33" spans="2:10" x14ac:dyDescent="0.25">
      <c r="B33">
        <v>22</v>
      </c>
      <c r="C33" s="3">
        <f t="shared" si="0"/>
        <v>1401.7859653970786</v>
      </c>
      <c r="E33" s="3"/>
      <c r="F33" s="6"/>
      <c r="G33" s="3"/>
      <c r="I33" s="3"/>
      <c r="J33" s="3">
        <f t="shared" si="1"/>
        <v>3236.6602679108787</v>
      </c>
    </row>
    <row r="34" spans="2:10" x14ac:dyDescent="0.25">
      <c r="B34">
        <v>23</v>
      </c>
      <c r="C34" s="3">
        <f t="shared" si="0"/>
        <v>1697.5519825852698</v>
      </c>
      <c r="E34" s="3"/>
      <c r="F34" s="6"/>
      <c r="G34" s="3"/>
      <c r="I34" s="3"/>
      <c r="J34" s="3">
        <f t="shared" si="1"/>
        <v>3236.6602679108787</v>
      </c>
    </row>
    <row r="35" spans="2:10" x14ac:dyDescent="0.25">
      <c r="B35">
        <v>24</v>
      </c>
      <c r="C35" s="3">
        <f t="shared" si="0"/>
        <v>1997.9882921010089</v>
      </c>
      <c r="E35" s="3"/>
      <c r="F35" s="6"/>
      <c r="G35" s="3"/>
      <c r="I35" s="3"/>
      <c r="J35" s="3">
        <f t="shared" si="1"/>
        <v>3236.6602679108787</v>
      </c>
    </row>
    <row r="36" spans="2:10" x14ac:dyDescent="0.25">
      <c r="B36">
        <v>25</v>
      </c>
      <c r="C36" s="3">
        <f t="shared" si="0"/>
        <v>2282.571506661764</v>
      </c>
      <c r="D36">
        <v>2450</v>
      </c>
      <c r="E36" s="3">
        <f>D36-C36</f>
        <v>167.42849333823597</v>
      </c>
      <c r="F36" s="6">
        <f>E36/D36</f>
        <v>6.833816054621876E-2</v>
      </c>
      <c r="G36" s="3">
        <f>E36^2</f>
        <v>28032.300381511726</v>
      </c>
      <c r="H36">
        <f>(D36-$S$5)^2</f>
        <v>6002500</v>
      </c>
      <c r="I36" s="3">
        <f>(C36-$S$5)</f>
        <v>2282.571506661764</v>
      </c>
      <c r="J36" s="3">
        <f t="shared" si="1"/>
        <v>3236.6602679108787</v>
      </c>
    </row>
    <row r="37" spans="2:10" x14ac:dyDescent="0.25">
      <c r="B37">
        <v>26</v>
      </c>
      <c r="C37" s="3">
        <f t="shared" si="0"/>
        <v>2532.9938076467515</v>
      </c>
      <c r="E37" s="3"/>
      <c r="F37" s="6"/>
      <c r="G37" s="3"/>
      <c r="I37" s="3"/>
      <c r="J37" s="3">
        <f t="shared" si="1"/>
        <v>3236.6602679108787</v>
      </c>
    </row>
    <row r="38" spans="2:10" x14ac:dyDescent="0.25">
      <c r="B38">
        <v>27</v>
      </c>
      <c r="C38" s="3">
        <f t="shared" si="0"/>
        <v>2737.9497431325799</v>
      </c>
      <c r="E38" s="3"/>
      <c r="F38" s="6"/>
      <c r="G38" s="3"/>
      <c r="I38" s="3"/>
      <c r="J38" s="3">
        <f t="shared" si="1"/>
        <v>3236.6602679108787</v>
      </c>
    </row>
    <row r="39" spans="2:10" x14ac:dyDescent="0.25">
      <c r="B39">
        <v>28</v>
      </c>
      <c r="C39" s="3">
        <f t="shared" si="0"/>
        <v>2894.9618141591736</v>
      </c>
      <c r="E39" s="3"/>
      <c r="F39" s="6"/>
      <c r="G39" s="3"/>
      <c r="I39" s="3"/>
      <c r="J39" s="3">
        <f t="shared" si="1"/>
        <v>3236.6602679108787</v>
      </c>
    </row>
    <row r="40" spans="2:10" x14ac:dyDescent="0.25">
      <c r="B40">
        <v>29</v>
      </c>
      <c r="C40" s="3">
        <f t="shared" si="0"/>
        <v>3008.709907407836</v>
      </c>
      <c r="E40" s="3"/>
      <c r="F40" s="6"/>
      <c r="G40" s="3"/>
      <c r="I40" s="3"/>
      <c r="J40" s="3">
        <f t="shared" si="1"/>
        <v>3236.6602679108787</v>
      </c>
    </row>
    <row r="41" spans="2:10" x14ac:dyDescent="0.25">
      <c r="B41">
        <v>30</v>
      </c>
      <c r="C41" s="3">
        <f t="shared" si="0"/>
        <v>3087.5737003750337</v>
      </c>
      <c r="D41">
        <v>3200</v>
      </c>
      <c r="E41" s="3">
        <f>D41-C41</f>
        <v>112.4262996249663</v>
      </c>
      <c r="F41" s="6">
        <f>E41/D41</f>
        <v>3.5133218632801971E-2</v>
      </c>
      <c r="G41" s="3">
        <f>E41^2</f>
        <v>12639.672847362699</v>
      </c>
      <c r="H41">
        <f>(D41-$S$5)^2</f>
        <v>10240000</v>
      </c>
      <c r="I41" s="3">
        <f>(C41-$S$5)</f>
        <v>3087.5737003750337</v>
      </c>
      <c r="J41" s="3">
        <f t="shared" si="1"/>
        <v>3236.6602679108787</v>
      </c>
    </row>
    <row r="42" spans="2:10" x14ac:dyDescent="0.25">
      <c r="B42">
        <v>31</v>
      </c>
      <c r="C42" s="40">
        <f t="shared" si="0"/>
        <v>3140.5048084545433</v>
      </c>
      <c r="F42" s="6"/>
      <c r="G42" s="3"/>
      <c r="I42" s="3"/>
      <c r="J42" s="3">
        <f t="shared" si="1"/>
        <v>3236.6602679108787</v>
      </c>
    </row>
    <row r="43" spans="2:10" x14ac:dyDescent="0.25">
      <c r="B43">
        <v>32</v>
      </c>
      <c r="C43" s="26">
        <f>C42+G3</f>
        <v>5140.5048084545433</v>
      </c>
      <c r="E43" s="26" t="s">
        <v>20</v>
      </c>
      <c r="G43" s="3"/>
      <c r="J43" s="3">
        <f t="shared" si="1"/>
        <v>3236.6602679108787</v>
      </c>
    </row>
    <row r="44" spans="2:10" x14ac:dyDescent="0.25">
      <c r="B44">
        <v>33</v>
      </c>
      <c r="C44" s="3">
        <f t="shared" ref="C44:C71" si="2">(1+$M$7)*C43-$M$7/$M$8*C43^2</f>
        <v>4015.1268952765076</v>
      </c>
      <c r="G44" s="3"/>
      <c r="J44" s="3">
        <f t="shared" si="1"/>
        <v>3236.6602679108787</v>
      </c>
    </row>
    <row r="45" spans="2:10" x14ac:dyDescent="0.25">
      <c r="B45">
        <v>34</v>
      </c>
      <c r="C45" s="3">
        <f t="shared" si="2"/>
        <v>3655.7078890802954</v>
      </c>
      <c r="J45" s="3">
        <f t="shared" si="1"/>
        <v>3236.6602679108787</v>
      </c>
    </row>
    <row r="46" spans="2:10" x14ac:dyDescent="0.25">
      <c r="B46">
        <v>35</v>
      </c>
      <c r="C46" s="3">
        <f t="shared" si="2"/>
        <v>3479.5518471085688</v>
      </c>
      <c r="J46" s="3">
        <f t="shared" si="1"/>
        <v>3236.6602679108787</v>
      </c>
    </row>
    <row r="47" spans="2:10" x14ac:dyDescent="0.25">
      <c r="B47">
        <v>36</v>
      </c>
      <c r="C47" s="3">
        <f t="shared" si="2"/>
        <v>3382.3667028035452</v>
      </c>
      <c r="J47" s="3">
        <f t="shared" si="1"/>
        <v>3236.6602679108787</v>
      </c>
    </row>
    <row r="48" spans="2:10" x14ac:dyDescent="0.25">
      <c r="B48">
        <v>37</v>
      </c>
      <c r="C48" s="3">
        <f t="shared" si="2"/>
        <v>3325.6950586102616</v>
      </c>
      <c r="J48" s="3">
        <f t="shared" si="1"/>
        <v>3236.6602679108787</v>
      </c>
    </row>
    <row r="49" spans="2:10" x14ac:dyDescent="0.25">
      <c r="B49">
        <v>38</v>
      </c>
      <c r="C49" s="3">
        <f t="shared" si="2"/>
        <v>3291.6454456074725</v>
      </c>
      <c r="J49" s="3">
        <f t="shared" si="1"/>
        <v>3236.6602679108787</v>
      </c>
    </row>
    <row r="50" spans="2:10" x14ac:dyDescent="0.25">
      <c r="B50">
        <v>39</v>
      </c>
      <c r="C50" s="3">
        <f t="shared" si="2"/>
        <v>3270.832456205434</v>
      </c>
      <c r="J50" s="3">
        <f t="shared" si="1"/>
        <v>3236.6602679108787</v>
      </c>
    </row>
    <row r="51" spans="2:10" x14ac:dyDescent="0.25">
      <c r="B51">
        <v>40</v>
      </c>
      <c r="C51" s="3">
        <f t="shared" si="2"/>
        <v>3257.9791144532064</v>
      </c>
      <c r="J51" s="3">
        <f t="shared" si="1"/>
        <v>3236.6602679108787</v>
      </c>
    </row>
    <row r="52" spans="2:10" x14ac:dyDescent="0.25">
      <c r="B52">
        <v>41</v>
      </c>
      <c r="C52" s="3">
        <f t="shared" si="2"/>
        <v>3249.9916011423047</v>
      </c>
      <c r="J52" s="3">
        <f t="shared" si="1"/>
        <v>3236.6602679108787</v>
      </c>
    </row>
    <row r="53" spans="2:10" x14ac:dyDescent="0.25">
      <c r="B53">
        <v>42</v>
      </c>
      <c r="C53" s="3">
        <f t="shared" si="2"/>
        <v>3245.0087407246574</v>
      </c>
      <c r="J53" s="3">
        <f t="shared" si="1"/>
        <v>3236.6602679108787</v>
      </c>
    </row>
    <row r="54" spans="2:10" x14ac:dyDescent="0.25">
      <c r="B54">
        <v>43</v>
      </c>
      <c r="C54" s="3">
        <f t="shared" si="2"/>
        <v>3241.892844914908</v>
      </c>
      <c r="J54" s="3">
        <f t="shared" si="1"/>
        <v>3236.6602679108787</v>
      </c>
    </row>
    <row r="55" spans="2:10" x14ac:dyDescent="0.25">
      <c r="B55">
        <v>44</v>
      </c>
      <c r="C55" s="3">
        <f t="shared" si="2"/>
        <v>3239.9415027213254</v>
      </c>
      <c r="J55" s="3">
        <f t="shared" si="1"/>
        <v>3236.6602679108787</v>
      </c>
    </row>
    <row r="56" spans="2:10" x14ac:dyDescent="0.25">
      <c r="B56">
        <v>45</v>
      </c>
      <c r="C56" s="3">
        <f t="shared" si="2"/>
        <v>3238.7183298672671</v>
      </c>
      <c r="J56" s="3">
        <f t="shared" si="1"/>
        <v>3236.6602679108787</v>
      </c>
    </row>
    <row r="57" spans="2:10" x14ac:dyDescent="0.25">
      <c r="B57">
        <v>46</v>
      </c>
      <c r="C57" s="3">
        <f t="shared" si="2"/>
        <v>3237.9511537568619</v>
      </c>
      <c r="J57" s="3">
        <f t="shared" si="1"/>
        <v>3236.6602679108787</v>
      </c>
    </row>
    <row r="58" spans="2:10" x14ac:dyDescent="0.25">
      <c r="B58">
        <v>47</v>
      </c>
      <c r="C58" s="3">
        <f t="shared" si="2"/>
        <v>3237.4698040015646</v>
      </c>
      <c r="J58" s="3">
        <f t="shared" si="1"/>
        <v>3236.6602679108787</v>
      </c>
    </row>
    <row r="59" spans="2:10" x14ac:dyDescent="0.25">
      <c r="B59">
        <v>48</v>
      </c>
      <c r="C59" s="3">
        <f t="shared" si="2"/>
        <v>3237.1677213367761</v>
      </c>
      <c r="J59" s="3">
        <f t="shared" si="1"/>
        <v>3236.6602679108787</v>
      </c>
    </row>
    <row r="60" spans="2:10" x14ac:dyDescent="0.25">
      <c r="B60">
        <v>49</v>
      </c>
      <c r="C60" s="3">
        <f t="shared" si="2"/>
        <v>3236.9781148506754</v>
      </c>
      <c r="J60" s="3">
        <f t="shared" si="1"/>
        <v>3236.6602679108787</v>
      </c>
    </row>
    <row r="61" spans="2:10" x14ac:dyDescent="0.25">
      <c r="B61">
        <v>50</v>
      </c>
      <c r="C61" s="3">
        <f t="shared" si="2"/>
        <v>3236.8590949195086</v>
      </c>
      <c r="J61" s="3">
        <f t="shared" si="1"/>
        <v>3236.6602679108787</v>
      </c>
    </row>
    <row r="62" spans="2:10" x14ac:dyDescent="0.25">
      <c r="B62">
        <v>51</v>
      </c>
      <c r="C62" s="3">
        <f t="shared" si="2"/>
        <v>3236.7843794116961</v>
      </c>
      <c r="J62" s="3">
        <f t="shared" si="1"/>
        <v>3236.6602679108787</v>
      </c>
    </row>
    <row r="63" spans="2:10" x14ac:dyDescent="0.25">
      <c r="B63">
        <v>52</v>
      </c>
      <c r="C63" s="3">
        <f t="shared" si="2"/>
        <v>3236.7374746188584</v>
      </c>
      <c r="J63" s="3">
        <f t="shared" si="1"/>
        <v>3236.6602679108787</v>
      </c>
    </row>
    <row r="64" spans="2:10" x14ac:dyDescent="0.25">
      <c r="B64">
        <v>53</v>
      </c>
      <c r="C64" s="3">
        <f t="shared" si="2"/>
        <v>3236.7080281402532</v>
      </c>
      <c r="J64" s="3">
        <f t="shared" si="1"/>
        <v>3236.6602679108787</v>
      </c>
    </row>
    <row r="65" spans="2:10" x14ac:dyDescent="0.25">
      <c r="B65">
        <v>54</v>
      </c>
      <c r="C65" s="3">
        <f t="shared" si="2"/>
        <v>3236.6895416023954</v>
      </c>
      <c r="J65" s="3">
        <f t="shared" si="1"/>
        <v>3236.6602679108787</v>
      </c>
    </row>
    <row r="66" spans="2:10" x14ac:dyDescent="0.25">
      <c r="B66">
        <v>55</v>
      </c>
      <c r="C66" s="3">
        <f t="shared" si="2"/>
        <v>3236.6779356278066</v>
      </c>
      <c r="J66" s="3">
        <f t="shared" si="1"/>
        <v>3236.6602679108787</v>
      </c>
    </row>
    <row r="67" spans="2:10" x14ac:dyDescent="0.25">
      <c r="B67">
        <v>56</v>
      </c>
      <c r="C67" s="3">
        <f t="shared" si="2"/>
        <v>3236.6706492776198</v>
      </c>
      <c r="J67" s="3">
        <f t="shared" si="1"/>
        <v>3236.6602679108787</v>
      </c>
    </row>
    <row r="68" spans="2:10" x14ac:dyDescent="0.25">
      <c r="B68">
        <v>57</v>
      </c>
      <c r="C68" s="3">
        <f t="shared" si="2"/>
        <v>3236.6660748162194</v>
      </c>
      <c r="J68" s="3">
        <f t="shared" si="1"/>
        <v>3236.6602679108787</v>
      </c>
    </row>
    <row r="69" spans="2:10" x14ac:dyDescent="0.25">
      <c r="B69">
        <v>58</v>
      </c>
      <c r="C69" s="3">
        <f t="shared" si="2"/>
        <v>3236.6632029061379</v>
      </c>
      <c r="J69" s="3">
        <f t="shared" si="1"/>
        <v>3236.6602679108787</v>
      </c>
    </row>
    <row r="70" spans="2:10" x14ac:dyDescent="0.25">
      <c r="B70">
        <v>59</v>
      </c>
      <c r="C70" s="3">
        <f t="shared" si="2"/>
        <v>3236.661399878843</v>
      </c>
      <c r="J70" s="3">
        <f t="shared" si="1"/>
        <v>3236.6602679108787</v>
      </c>
    </row>
    <row r="71" spans="2:10" x14ac:dyDescent="0.25">
      <c r="B71">
        <v>60</v>
      </c>
      <c r="C71" s="3">
        <f t="shared" si="2"/>
        <v>3236.6602679108787</v>
      </c>
      <c r="J71" s="3">
        <f t="shared" si="1"/>
        <v>3236.6602679108787</v>
      </c>
    </row>
    <row r="72" spans="2:10" x14ac:dyDescent="0.25">
      <c r="B72">
        <v>61</v>
      </c>
      <c r="J72" s="3">
        <f t="shared" si="1"/>
        <v>3236.6602679108787</v>
      </c>
    </row>
    <row r="73" spans="2:10" x14ac:dyDescent="0.25">
      <c r="B73">
        <v>62</v>
      </c>
      <c r="J73" s="3">
        <f t="shared" si="1"/>
        <v>3236.6602679108787</v>
      </c>
    </row>
    <row r="74" spans="2:10" x14ac:dyDescent="0.25">
      <c r="B74">
        <v>63</v>
      </c>
      <c r="J74" s="3">
        <f t="shared" si="1"/>
        <v>3236.6602679108787</v>
      </c>
    </row>
    <row r="75" spans="2:10" x14ac:dyDescent="0.25">
      <c r="B75">
        <v>64</v>
      </c>
      <c r="J75" s="3">
        <f t="shared" si="1"/>
        <v>3236.6602679108787</v>
      </c>
    </row>
    <row r="76" spans="2:10" x14ac:dyDescent="0.25">
      <c r="B76">
        <v>65</v>
      </c>
      <c r="J76" s="3">
        <f t="shared" ref="J76:J81" si="3">$C$71</f>
        <v>3236.6602679108787</v>
      </c>
    </row>
    <row r="77" spans="2:10" x14ac:dyDescent="0.25">
      <c r="B77">
        <v>66</v>
      </c>
      <c r="J77" s="3">
        <f t="shared" si="3"/>
        <v>3236.6602679108787</v>
      </c>
    </row>
    <row r="78" spans="2:10" x14ac:dyDescent="0.25">
      <c r="B78">
        <v>67</v>
      </c>
      <c r="J78" s="3">
        <f t="shared" si="3"/>
        <v>3236.6602679108787</v>
      </c>
    </row>
    <row r="79" spans="2:10" x14ac:dyDescent="0.25">
      <c r="B79">
        <v>68</v>
      </c>
      <c r="J79" s="3">
        <f t="shared" si="3"/>
        <v>3236.6602679108787</v>
      </c>
    </row>
    <row r="80" spans="2:10" x14ac:dyDescent="0.25">
      <c r="B80">
        <v>69</v>
      </c>
      <c r="J80" s="3">
        <f t="shared" si="3"/>
        <v>3236.6602679108787</v>
      </c>
    </row>
    <row r="81" spans="2:10" x14ac:dyDescent="0.25">
      <c r="B81">
        <v>70</v>
      </c>
      <c r="J81" s="3">
        <f t="shared" si="3"/>
        <v>3236.6602679108787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cover</vt:lpstr>
      <vt:lpstr>Inizio fitting CRESCITA</vt:lpstr>
      <vt:lpstr>Risultato fitting CRESCITA</vt:lpstr>
      <vt:lpstr>CRESCITA + IMMIGRAZIONE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2014-09-24T11:03:40Z</dcterms:created>
  <dcterms:modified xsi:type="dcterms:W3CDTF">2014-09-27T06:34:21Z</dcterms:modified>
</cp:coreProperties>
</file>