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Transchipment" sheetId="1" r:id="rId1"/>
    <sheet name="Zero-Uno" sheetId="2" r:id="rId2"/>
  </sheets>
  <definedNames>
    <definedName name="solver_adj" localSheetId="0" hidden="1">'Transchipment'!$B$4:$B$24</definedName>
    <definedName name="solver_adj" localSheetId="1" hidden="1">'Zero-Uno'!$P$3:$P$8</definedName>
    <definedName name="solver_cvg" localSheetId="0" hidden="1">1</definedName>
    <definedName name="solver_cvg" localSheetId="1" hidden="1">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'Transchipment'!$G$5:$G$6</definedName>
    <definedName name="solver_lhs1" localSheetId="1" hidden="1">'Zero-Uno'!$P$10:$P$13</definedName>
    <definedName name="solver_lhs2" localSheetId="0" hidden="1">'Transchipment'!$G$5:$G$6</definedName>
    <definedName name="solver_lhs2" localSheetId="1" hidden="1">'Zero-Uno'!$P$3:$P$8</definedName>
    <definedName name="solver_lhs3" localSheetId="0" hidden="1">'Transchipment'!$G$22:$G$26</definedName>
    <definedName name="solver_lhs4" localSheetId="0" hidden="1">'Transchipment'!$G$16:$G$18</definedName>
    <definedName name="solver_lhs5" localSheetId="0" hidden="1">'Transchipment'!$G$10:$G$12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5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'Transchipment'!$D$25</definedName>
    <definedName name="solver_opt" localSheetId="1" hidden="1">'Zero-Uno'!$P$15</definedName>
    <definedName name="solver_pre" localSheetId="0" hidden="1">1</definedName>
    <definedName name="solver_pre" localSheetId="1" hidden="1">1</definedName>
    <definedName name="solver_rel1" localSheetId="0" hidden="1">3</definedName>
    <definedName name="solver_rel1" localSheetId="1" hidden="1">3</definedName>
    <definedName name="solver_rel2" localSheetId="0" hidden="1">1</definedName>
    <definedName name="solver_rel2" localSheetId="1" hidden="1">1</definedName>
    <definedName name="solver_rel3" localSheetId="0" hidden="1">2</definedName>
    <definedName name="solver_rel4" localSheetId="0" hidden="1">1</definedName>
    <definedName name="solver_rel5" localSheetId="0" hidden="1">3</definedName>
    <definedName name="solver_rhs1" localSheetId="0" hidden="1">'Transchipment'!$F$5:$F$6</definedName>
    <definedName name="solver_rhs1" localSheetId="1" hidden="1">1</definedName>
    <definedName name="solver_rhs2" localSheetId="0" hidden="1">'Transchipment'!$H$5:$H$6</definedName>
    <definedName name="solver_rhs2" localSheetId="1" hidden="1">1</definedName>
    <definedName name="solver_rhs3" localSheetId="0" hidden="1">'Transchipment'!$H$22:$H$26</definedName>
    <definedName name="solver_rhs4" localSheetId="0" hidden="1">'Transchipment'!$H$16:$H$18</definedName>
    <definedName name="solver_rhs5" localSheetId="0" hidden="1">'Transchipment'!$F$10:$F$12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1</definedName>
    <definedName name="solver_tol" localSheetId="1" hidden="1">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<sst xmlns="http://schemas.openxmlformats.org/spreadsheetml/2006/main" count="132" uniqueCount="110">
  <si>
    <t>X2 =</t>
  </si>
  <si>
    <t>X3 =</t>
  </si>
  <si>
    <t>X5 =</t>
  </si>
  <si>
    <t>X6 =</t>
  </si>
  <si>
    <t>X7 =</t>
  </si>
  <si>
    <t>Obj</t>
  </si>
  <si>
    <t>Variabili</t>
  </si>
  <si>
    <t>Costi unit.</t>
  </si>
  <si>
    <t>X13</t>
  </si>
  <si>
    <t>Costo</t>
  </si>
  <si>
    <t>Valore</t>
  </si>
  <si>
    <t>X14</t>
  </si>
  <si>
    <t>X15</t>
  </si>
  <si>
    <t>X23</t>
  </si>
  <si>
    <t>X24</t>
  </si>
  <si>
    <t>X25</t>
  </si>
  <si>
    <t>X36</t>
  </si>
  <si>
    <t>X37</t>
  </si>
  <si>
    <t>X38</t>
  </si>
  <si>
    <t>X39</t>
  </si>
  <si>
    <t>X3,10</t>
  </si>
  <si>
    <t>X46</t>
  </si>
  <si>
    <t>X47</t>
  </si>
  <si>
    <t>X48</t>
  </si>
  <si>
    <t>X49</t>
  </si>
  <si>
    <t>X4,10</t>
  </si>
  <si>
    <t>X56</t>
  </si>
  <si>
    <t>X57</t>
  </si>
  <si>
    <t>X58</t>
  </si>
  <si>
    <t>X59</t>
  </si>
  <si>
    <t>X5,10</t>
  </si>
  <si>
    <t>Vincoli di Produzione</t>
  </si>
  <si>
    <t>sulle 2 Raffinerie:</t>
  </si>
  <si>
    <t xml:space="preserve">Vincoli di Soddisfazione </t>
  </si>
  <si>
    <t>della domanda (d6:d10)</t>
  </si>
  <si>
    <t>Xij</t>
  </si>
  <si>
    <t>Cij</t>
  </si>
  <si>
    <t>Raffinerie</t>
  </si>
  <si>
    <t>Depositi</t>
  </si>
  <si>
    <t>Punti distr.</t>
  </si>
  <si>
    <t>Costo Tot.</t>
  </si>
  <si>
    <t>(Xij*Cij)</t>
  </si>
  <si>
    <t>C3</t>
  </si>
  <si>
    <t>C4</t>
  </si>
  <si>
    <t>C5</t>
  </si>
  <si>
    <t>R1</t>
  </si>
  <si>
    <t>R2</t>
  </si>
  <si>
    <t>d6</t>
  </si>
  <si>
    <t>d7</t>
  </si>
  <si>
    <t>d8</t>
  </si>
  <si>
    <t>d9</t>
  </si>
  <si>
    <t>d10</t>
  </si>
  <si>
    <t>Capacità massima</t>
  </si>
  <si>
    <r>
      <t>min</t>
    </r>
    <r>
      <rPr>
        <sz val="10"/>
        <color indexed="12"/>
        <rFont val="Arial"/>
        <family val="2"/>
      </rPr>
      <t xml:space="preserve"> (q)</t>
    </r>
  </si>
  <si>
    <r>
      <t>Max</t>
    </r>
    <r>
      <rPr>
        <sz val="10"/>
        <color indexed="12"/>
        <rFont val="Arial"/>
        <family val="2"/>
      </rPr>
      <t xml:space="preserve"> (Q)</t>
    </r>
  </si>
  <si>
    <t>Max (Q)</t>
  </si>
  <si>
    <t>min(q)</t>
  </si>
  <si>
    <t>Max (C)</t>
  </si>
  <si>
    <t>min(c)</t>
  </si>
  <si>
    <t>Produzione</t>
  </si>
  <si>
    <t>domanda</t>
  </si>
  <si>
    <t>Tot</t>
  </si>
  <si>
    <t xml:space="preserve">sui 3 Depositi </t>
  </si>
  <si>
    <t xml:space="preserve">dei  3 Depositi </t>
  </si>
  <si>
    <t>Scorta Minima e Bilancio</t>
  </si>
  <si>
    <t>Domanda</t>
  </si>
  <si>
    <t>Finale</t>
  </si>
  <si>
    <t>Scorta sicur.</t>
  </si>
  <si>
    <r>
      <t xml:space="preserve">R1 </t>
    </r>
    <r>
      <rPr>
        <sz val="10"/>
        <color indexed="8"/>
        <rFont val="Arial"/>
        <family val="2"/>
      </rPr>
      <t>(p1)</t>
    </r>
  </si>
  <si>
    <r>
      <t xml:space="preserve">R2 </t>
    </r>
    <r>
      <rPr>
        <sz val="10"/>
        <color indexed="8"/>
        <rFont val="Arial"/>
        <family val="2"/>
      </rPr>
      <t>(p2)</t>
    </r>
  </si>
  <si>
    <r>
      <t xml:space="preserve">C3 </t>
    </r>
    <r>
      <rPr>
        <sz val="10"/>
        <color indexed="8"/>
        <rFont val="Arial"/>
        <family val="2"/>
      </rPr>
      <t>(c3)</t>
    </r>
  </si>
  <si>
    <r>
      <t xml:space="preserve">C4 </t>
    </r>
    <r>
      <rPr>
        <sz val="10"/>
        <color indexed="8"/>
        <rFont val="Arial"/>
        <family val="2"/>
      </rPr>
      <t>(c4)</t>
    </r>
  </si>
  <si>
    <r>
      <t>C5</t>
    </r>
    <r>
      <rPr>
        <sz val="10"/>
        <color indexed="8"/>
        <rFont val="Arial"/>
        <family val="2"/>
      </rPr>
      <t xml:space="preserve"> (c5)</t>
    </r>
  </si>
  <si>
    <r>
      <t xml:space="preserve">C3 </t>
    </r>
    <r>
      <rPr>
        <sz val="10"/>
        <color indexed="8"/>
        <rFont val="Arial"/>
        <family val="2"/>
      </rPr>
      <t>(C3)</t>
    </r>
  </si>
  <si>
    <r>
      <t xml:space="preserve">C4 </t>
    </r>
    <r>
      <rPr>
        <sz val="10"/>
        <color indexed="8"/>
        <rFont val="Arial"/>
        <family val="2"/>
      </rPr>
      <t>(C4)</t>
    </r>
  </si>
  <si>
    <r>
      <t xml:space="preserve">C5 </t>
    </r>
    <r>
      <rPr>
        <sz val="10"/>
        <color indexed="8"/>
        <rFont val="Arial"/>
        <family val="2"/>
      </rPr>
      <t>(C5)</t>
    </r>
  </si>
  <si>
    <r>
      <t xml:space="preserve">d6 </t>
    </r>
    <r>
      <rPr>
        <sz val="10"/>
        <color indexed="8"/>
        <rFont val="Arial"/>
        <family val="2"/>
      </rPr>
      <t>(d6)</t>
    </r>
  </si>
  <si>
    <r>
      <t xml:space="preserve">d7 </t>
    </r>
    <r>
      <rPr>
        <sz val="10"/>
        <color indexed="8"/>
        <rFont val="Arial"/>
        <family val="2"/>
      </rPr>
      <t>(d7)</t>
    </r>
  </si>
  <si>
    <r>
      <t xml:space="preserve">d8 </t>
    </r>
    <r>
      <rPr>
        <sz val="10"/>
        <color indexed="8"/>
        <rFont val="Arial"/>
        <family val="2"/>
      </rPr>
      <t>(d8)</t>
    </r>
  </si>
  <si>
    <r>
      <t>d9</t>
    </r>
    <r>
      <rPr>
        <sz val="10"/>
        <color indexed="8"/>
        <rFont val="Arial"/>
        <family val="2"/>
      </rPr>
      <t xml:space="preserve"> (d9)</t>
    </r>
  </si>
  <si>
    <r>
      <t xml:space="preserve">d10 </t>
    </r>
    <r>
      <rPr>
        <sz val="10"/>
        <color indexed="8"/>
        <rFont val="Arial"/>
        <family val="2"/>
      </rPr>
      <t>(d10)</t>
    </r>
  </si>
  <si>
    <t>Enumerazione Esplicita: elenco delle soluzioni ammissibili e NO</t>
  </si>
  <si>
    <t>N°</t>
  </si>
  <si>
    <t>X2</t>
  </si>
  <si>
    <t>X3</t>
  </si>
  <si>
    <t>X5</t>
  </si>
  <si>
    <t>X6</t>
  </si>
  <si>
    <t>X7</t>
  </si>
  <si>
    <t>Ammiss.</t>
  </si>
  <si>
    <t>Coef.</t>
  </si>
  <si>
    <t>NO</t>
  </si>
  <si>
    <t>p13=</t>
  </si>
  <si>
    <t>p14=</t>
  </si>
  <si>
    <t>p17=</t>
  </si>
  <si>
    <t>p18=</t>
  </si>
  <si>
    <t>Simplesso: Strumenti, Risolutore:</t>
  </si>
  <si>
    <t>Maggiori</t>
  </si>
  <si>
    <t>di 1</t>
  </si>
  <si>
    <t>Minori</t>
  </si>
  <si>
    <t>Non è</t>
  </si>
  <si>
    <t>Necessario</t>
  </si>
  <si>
    <t>Imporre</t>
  </si>
  <si>
    <t xml:space="preserve">che le </t>
  </si>
  <si>
    <t>variabili</t>
  </si>
  <si>
    <t>siano</t>
  </si>
  <si>
    <t>intere</t>
  </si>
  <si>
    <t>Variabili:</t>
  </si>
  <si>
    <t>Vincoli:</t>
  </si>
  <si>
    <t>F. Obiet.</t>
  </si>
  <si>
    <t>Minimo: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</si>
</sst>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0"/>
    </font>
    <font>
      <sz val="8"/>
      <color indexed="14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0"/>
    </font>
    <font>
      <b/>
      <sz val="9"/>
      <color indexed="12"/>
      <name val="Arial"/>
      <family val="0"/>
    </font>
    <font>
      <sz val="9"/>
      <color indexed="14"/>
      <name val="Arial"/>
      <family val="0"/>
    </font>
    <font>
      <b/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95250</xdr:rowOff>
    </xdr:from>
    <xdr:to>
      <xdr:col>12</xdr:col>
      <xdr:colOff>9525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5886450" y="1114425"/>
          <a:ext cx="12287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161925</xdr:rowOff>
    </xdr:from>
    <xdr:to>
      <xdr:col>12</xdr:col>
      <xdr:colOff>66675</xdr:colOff>
      <xdr:row>19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5895975" y="1181100"/>
          <a:ext cx="127635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76200</xdr:rowOff>
    </xdr:from>
    <xdr:to>
      <xdr:col>12</xdr:col>
      <xdr:colOff>0</xdr:colOff>
      <xdr:row>14</xdr:row>
      <xdr:rowOff>9525</xdr:rowOff>
    </xdr:to>
    <xdr:sp>
      <xdr:nvSpPr>
        <xdr:cNvPr id="3" name="Line 3"/>
        <xdr:cNvSpPr>
          <a:spLocks/>
        </xdr:cNvSpPr>
      </xdr:nvSpPr>
      <xdr:spPr>
        <a:xfrm>
          <a:off x="5886450" y="1762125"/>
          <a:ext cx="12192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15</xdr:row>
      <xdr:rowOff>9525</xdr:rowOff>
    </xdr:from>
    <xdr:to>
      <xdr:col>11</xdr:col>
      <xdr:colOff>600075</xdr:colOff>
      <xdr:row>19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5915025" y="2562225"/>
          <a:ext cx="1181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76200</xdr:rowOff>
    </xdr:from>
    <xdr:to>
      <xdr:col>12</xdr:col>
      <xdr:colOff>38100</xdr:colOff>
      <xdr:row>22</xdr:row>
      <xdr:rowOff>161925</xdr:rowOff>
    </xdr:to>
    <xdr:sp>
      <xdr:nvSpPr>
        <xdr:cNvPr id="5" name="Line 5"/>
        <xdr:cNvSpPr>
          <a:spLocks/>
        </xdr:cNvSpPr>
      </xdr:nvSpPr>
      <xdr:spPr>
        <a:xfrm>
          <a:off x="5905500" y="1762125"/>
          <a:ext cx="123825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600075</xdr:colOff>
      <xdr:row>23</xdr:row>
      <xdr:rowOff>76200</xdr:rowOff>
    </xdr:to>
    <xdr:sp>
      <xdr:nvSpPr>
        <xdr:cNvPr id="6" name="Line 6"/>
        <xdr:cNvSpPr>
          <a:spLocks/>
        </xdr:cNvSpPr>
      </xdr:nvSpPr>
      <xdr:spPr>
        <a:xfrm>
          <a:off x="5886450" y="3343275"/>
          <a:ext cx="12096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17</xdr:col>
      <xdr:colOff>590550</xdr:colOff>
      <xdr:row>6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7715250" y="647700"/>
          <a:ext cx="31432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76200</xdr:rowOff>
    </xdr:from>
    <xdr:to>
      <xdr:col>18</xdr:col>
      <xdr:colOff>9525</xdr:colOff>
      <xdr:row>14</xdr:row>
      <xdr:rowOff>66675</xdr:rowOff>
    </xdr:to>
    <xdr:sp>
      <xdr:nvSpPr>
        <xdr:cNvPr id="8" name="Line 8"/>
        <xdr:cNvSpPr>
          <a:spLocks/>
        </xdr:cNvSpPr>
      </xdr:nvSpPr>
      <xdr:spPr>
        <a:xfrm flipV="1">
          <a:off x="7724775" y="1762125"/>
          <a:ext cx="31623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0</xdr:rowOff>
    </xdr:from>
    <xdr:to>
      <xdr:col>18</xdr:col>
      <xdr:colOff>0</xdr:colOff>
      <xdr:row>23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7734300" y="2552700"/>
          <a:ext cx="3143250" cy="1428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104775</xdr:rowOff>
    </xdr:from>
    <xdr:to>
      <xdr:col>17</xdr:col>
      <xdr:colOff>600075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7734300" y="1123950"/>
          <a:ext cx="3133725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76200</xdr:rowOff>
    </xdr:from>
    <xdr:to>
      <xdr:col>18</xdr:col>
      <xdr:colOff>9525</xdr:colOff>
      <xdr:row>14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7743825" y="2447925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142875</xdr:rowOff>
    </xdr:from>
    <xdr:to>
      <xdr:col>18</xdr:col>
      <xdr:colOff>19050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7724775" y="4048125"/>
          <a:ext cx="3171825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76200</xdr:rowOff>
    </xdr:from>
    <xdr:to>
      <xdr:col>18</xdr:col>
      <xdr:colOff>0</xdr:colOff>
      <xdr:row>19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7715250" y="2447925"/>
          <a:ext cx="316230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104775</xdr:rowOff>
    </xdr:from>
    <xdr:to>
      <xdr:col>18</xdr:col>
      <xdr:colOff>114300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7715250" y="1123950"/>
          <a:ext cx="3276600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5</xdr:row>
      <xdr:rowOff>28575</xdr:rowOff>
    </xdr:from>
    <xdr:to>
      <xdr:col>18</xdr:col>
      <xdr:colOff>142875</xdr:colOff>
      <xdr:row>23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7705725" y="866775"/>
          <a:ext cx="3314700" cy="3048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133350</xdr:rowOff>
    </xdr:from>
    <xdr:to>
      <xdr:col>17</xdr:col>
      <xdr:colOff>600075</xdr:colOff>
      <xdr:row>14</xdr:row>
      <xdr:rowOff>76200</xdr:rowOff>
    </xdr:to>
    <xdr:sp>
      <xdr:nvSpPr>
        <xdr:cNvPr id="16" name="Line 16"/>
        <xdr:cNvSpPr>
          <a:spLocks/>
        </xdr:cNvSpPr>
      </xdr:nvSpPr>
      <xdr:spPr>
        <a:xfrm flipV="1">
          <a:off x="7724775" y="790575"/>
          <a:ext cx="3143250" cy="1657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76200</xdr:rowOff>
    </xdr:from>
    <xdr:to>
      <xdr:col>17</xdr:col>
      <xdr:colOff>600075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7724775" y="1095375"/>
          <a:ext cx="3143250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17</xdr:col>
      <xdr:colOff>600075</xdr:colOff>
      <xdr:row>23</xdr:row>
      <xdr:rowOff>38100</xdr:rowOff>
    </xdr:to>
    <xdr:sp>
      <xdr:nvSpPr>
        <xdr:cNvPr id="18" name="Line 18"/>
        <xdr:cNvSpPr>
          <a:spLocks/>
        </xdr:cNvSpPr>
      </xdr:nvSpPr>
      <xdr:spPr>
        <a:xfrm flipV="1">
          <a:off x="7715250" y="1876425"/>
          <a:ext cx="3152775" cy="2066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</xdr:rowOff>
    </xdr:from>
    <xdr:to>
      <xdr:col>17</xdr:col>
      <xdr:colOff>600075</xdr:colOff>
      <xdr:row>23</xdr:row>
      <xdr:rowOff>95250</xdr:rowOff>
    </xdr:to>
    <xdr:sp>
      <xdr:nvSpPr>
        <xdr:cNvPr id="19" name="Line 19"/>
        <xdr:cNvSpPr>
          <a:spLocks/>
        </xdr:cNvSpPr>
      </xdr:nvSpPr>
      <xdr:spPr>
        <a:xfrm flipV="1">
          <a:off x="7715250" y="3419475"/>
          <a:ext cx="315277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123825</xdr:rowOff>
    </xdr:from>
    <xdr:to>
      <xdr:col>18</xdr:col>
      <xdr:colOff>0</xdr:colOff>
      <xdr:row>26</xdr:row>
      <xdr:rowOff>9525</xdr:rowOff>
    </xdr:to>
    <xdr:sp>
      <xdr:nvSpPr>
        <xdr:cNvPr id="20" name="Line 20"/>
        <xdr:cNvSpPr>
          <a:spLocks/>
        </xdr:cNvSpPr>
      </xdr:nvSpPr>
      <xdr:spPr>
        <a:xfrm>
          <a:off x="7724775" y="1143000"/>
          <a:ext cx="3152775" cy="3276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104775</xdr:rowOff>
    </xdr:from>
    <xdr:to>
      <xdr:col>18</xdr:col>
      <xdr:colOff>0</xdr:colOff>
      <xdr:row>26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7715250" y="2476500"/>
          <a:ext cx="3162300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0</xdr:row>
      <xdr:rowOff>28575</xdr:rowOff>
    </xdr:from>
    <xdr:to>
      <xdr:col>17</xdr:col>
      <xdr:colOff>304800</xdr:colOff>
      <xdr:row>3</xdr:row>
      <xdr:rowOff>28575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058150" y="28575"/>
          <a:ext cx="25146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Cambiare i dati di input (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Produzioni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Capacità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domanda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direttamente sui nodi del grafo.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666750</xdr:colOff>
      <xdr:row>33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1838325" y="5276850"/>
          <a:ext cx="666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9525</xdr:rowOff>
    </xdr:from>
    <xdr:to>
      <xdr:col>3</xdr:col>
      <xdr:colOff>666750</xdr:colOff>
      <xdr:row>36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847850" y="58102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5</xdr:row>
      <xdr:rowOff>57150</xdr:rowOff>
    </xdr:from>
    <xdr:to>
      <xdr:col>12</xdr:col>
      <xdr:colOff>542925</xdr:colOff>
      <xdr:row>15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2895600" y="866775"/>
          <a:ext cx="3248025" cy="1638300"/>
        </a:xfrm>
        <a:prstGeom prst="line">
          <a:avLst/>
        </a:prstGeom>
        <a:noFill/>
        <a:ln w="57150" cmpd="thinThick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10.140625" style="0" customWidth="1"/>
    <col min="2" max="2" width="7.28125" style="0" customWidth="1"/>
    <col min="3" max="4" width="10.140625" style="0" customWidth="1"/>
    <col min="5" max="5" width="9.57421875" style="0" customWidth="1"/>
    <col min="7" max="7" width="10.00390625" style="0" bestFit="1" customWidth="1"/>
    <col min="9" max="9" width="2.7109375" style="0" customWidth="1"/>
    <col min="10" max="10" width="10.00390625" style="0" customWidth="1"/>
    <col min="16" max="16" width="10.8515625" style="0" customWidth="1"/>
    <col min="19" max="19" width="11.28125" style="0" customWidth="1"/>
  </cols>
  <sheetData>
    <row r="1" spans="1:19" ht="12.75">
      <c r="A1" s="3" t="s">
        <v>6</v>
      </c>
      <c r="B1" s="3" t="s">
        <v>10</v>
      </c>
      <c r="C1" s="3" t="s">
        <v>7</v>
      </c>
      <c r="D1" s="4" t="s">
        <v>9</v>
      </c>
      <c r="F1" s="5" t="s">
        <v>31</v>
      </c>
      <c r="G1" s="19"/>
      <c r="H1" s="19"/>
      <c r="I1" s="37"/>
      <c r="J1" s="5" t="s">
        <v>37</v>
      </c>
      <c r="M1" s="6" t="s">
        <v>38</v>
      </c>
      <c r="S1" s="7" t="s">
        <v>39</v>
      </c>
    </row>
    <row r="2" spans="1:19" ht="12.75">
      <c r="A2" s="3"/>
      <c r="B2" s="8" t="s">
        <v>35</v>
      </c>
      <c r="C2" s="8" t="s">
        <v>36</v>
      </c>
      <c r="D2" s="1" t="s">
        <v>41</v>
      </c>
      <c r="F2" s="5" t="s">
        <v>32</v>
      </c>
      <c r="G2" s="19"/>
      <c r="H2" s="19"/>
      <c r="I2" s="37"/>
      <c r="J2" s="24" t="s">
        <v>55</v>
      </c>
      <c r="M2" s="25" t="s">
        <v>57</v>
      </c>
      <c r="S2" s="26" t="s">
        <v>60</v>
      </c>
    </row>
    <row r="3" spans="8:13" ht="12.75">
      <c r="H3" s="19"/>
      <c r="I3" s="37"/>
      <c r="J3" s="9" t="s">
        <v>56</v>
      </c>
      <c r="M3" s="25" t="s">
        <v>58</v>
      </c>
    </row>
    <row r="4" spans="1:19" ht="13.5" thickBot="1">
      <c r="A4" s="14" t="s">
        <v>8</v>
      </c>
      <c r="B4" s="35">
        <v>1500</v>
      </c>
      <c r="C4" s="5">
        <v>0.6</v>
      </c>
      <c r="D4" s="5">
        <f>B4*C4</f>
        <v>900</v>
      </c>
      <c r="F4" s="5" t="s">
        <v>53</v>
      </c>
      <c r="G4" s="19" t="s">
        <v>59</v>
      </c>
      <c r="H4" s="5" t="s">
        <v>54</v>
      </c>
      <c r="I4" s="37"/>
      <c r="R4">
        <f>B10</f>
        <v>300</v>
      </c>
      <c r="S4" s="13">
        <v>300</v>
      </c>
    </row>
    <row r="5" spans="1:19" ht="14.25" thickBot="1" thickTop="1">
      <c r="A5" s="14" t="s">
        <v>11</v>
      </c>
      <c r="B5" s="35">
        <v>1100</v>
      </c>
      <c r="C5" s="5">
        <v>1</v>
      </c>
      <c r="D5" s="5">
        <f aca="true" t="shared" si="0" ref="D5:D24">B5*C5</f>
        <v>1100</v>
      </c>
      <c r="E5" s="40" t="s">
        <v>68</v>
      </c>
      <c r="F5" s="42">
        <f>J12</f>
        <v>1000</v>
      </c>
      <c r="G5">
        <f>SUM(B4:B6)</f>
        <v>2600</v>
      </c>
      <c r="H5" s="20">
        <f>J10</f>
        <v>3000</v>
      </c>
      <c r="I5" s="37"/>
      <c r="S5" s="12" t="s">
        <v>47</v>
      </c>
    </row>
    <row r="6" spans="1:19" ht="14.25" thickBot="1" thickTop="1">
      <c r="A6" s="14" t="s">
        <v>12</v>
      </c>
      <c r="B6" s="35">
        <v>0</v>
      </c>
      <c r="C6" s="5">
        <v>1.5</v>
      </c>
      <c r="D6" s="5">
        <f t="shared" si="0"/>
        <v>0</v>
      </c>
      <c r="E6" s="40" t="s">
        <v>69</v>
      </c>
      <c r="F6" s="42">
        <f>J21</f>
        <v>1000</v>
      </c>
      <c r="G6">
        <f>SUM(B7:B9)</f>
        <v>1000</v>
      </c>
      <c r="H6" s="20">
        <f>J19</f>
        <v>2500</v>
      </c>
      <c r="I6" s="37"/>
      <c r="M6" s="11">
        <v>1500</v>
      </c>
      <c r="R6">
        <f>B15</f>
        <v>0</v>
      </c>
      <c r="S6" s="30">
        <f>B20</f>
        <v>0</v>
      </c>
    </row>
    <row r="7" spans="1:20" ht="13.5" thickBot="1">
      <c r="A7" s="14" t="s">
        <v>13</v>
      </c>
      <c r="B7" s="35">
        <v>0</v>
      </c>
      <c r="C7" s="5">
        <v>1.3</v>
      </c>
      <c r="D7" s="5">
        <f t="shared" si="0"/>
        <v>0</v>
      </c>
      <c r="E7" s="4" t="s">
        <v>61</v>
      </c>
      <c r="F7" s="43">
        <f>SUM(F5:F6)</f>
        <v>2000</v>
      </c>
      <c r="G7" s="3">
        <f>SUM(G5:G6)</f>
        <v>3600</v>
      </c>
      <c r="H7" s="5">
        <f>SUM(H5:H6)</f>
        <v>5500</v>
      </c>
      <c r="I7" s="37"/>
      <c r="M7" s="10" t="s">
        <v>42</v>
      </c>
      <c r="S7" s="13"/>
      <c r="T7" s="2"/>
    </row>
    <row r="8" spans="1:19" ht="12.75">
      <c r="A8" s="14" t="s">
        <v>14</v>
      </c>
      <c r="B8" s="35">
        <v>100</v>
      </c>
      <c r="C8" s="5">
        <v>1.1</v>
      </c>
      <c r="D8" s="5">
        <f t="shared" si="0"/>
        <v>110.00000000000001</v>
      </c>
      <c r="F8" s="6" t="s">
        <v>64</v>
      </c>
      <c r="G8" s="21"/>
      <c r="H8" s="21"/>
      <c r="I8" s="37"/>
      <c r="M8" s="18">
        <v>500</v>
      </c>
      <c r="S8" s="13"/>
    </row>
    <row r="9" spans="1:19" ht="12.75">
      <c r="A9" s="14" t="s">
        <v>15</v>
      </c>
      <c r="B9" s="35">
        <v>900</v>
      </c>
      <c r="C9" s="5">
        <v>0.5</v>
      </c>
      <c r="D9" s="5">
        <f t="shared" si="0"/>
        <v>450</v>
      </c>
      <c r="F9" s="6" t="s">
        <v>62</v>
      </c>
      <c r="G9" s="21"/>
      <c r="H9" s="21"/>
      <c r="I9" s="37"/>
      <c r="K9" s="31">
        <f>B4</f>
        <v>1500</v>
      </c>
      <c r="M9" s="11"/>
      <c r="S9" s="13"/>
    </row>
    <row r="10" spans="1:19" ht="13.5" thickBot="1">
      <c r="A10" s="27" t="s">
        <v>16</v>
      </c>
      <c r="B10" s="35">
        <v>300</v>
      </c>
      <c r="C10" s="23">
        <v>0.9</v>
      </c>
      <c r="D10" s="23">
        <f t="shared" si="0"/>
        <v>270</v>
      </c>
      <c r="E10" s="39" t="s">
        <v>70</v>
      </c>
      <c r="F10" s="47">
        <f>M8</f>
        <v>500</v>
      </c>
      <c r="G10">
        <f>B4+B7-B10-B11-B12-B13-B14</f>
        <v>500</v>
      </c>
      <c r="I10" s="37"/>
      <c r="J10" s="9">
        <v>3000</v>
      </c>
      <c r="K10" s="32"/>
      <c r="M10" s="11"/>
      <c r="R10">
        <f>B11</f>
        <v>600</v>
      </c>
      <c r="S10" s="13">
        <v>700</v>
      </c>
    </row>
    <row r="11" spans="1:19" ht="14.25" thickBot="1" thickTop="1">
      <c r="A11" s="27" t="s">
        <v>17</v>
      </c>
      <c r="B11" s="35">
        <v>600</v>
      </c>
      <c r="C11" s="23">
        <v>1.1</v>
      </c>
      <c r="D11" s="23">
        <f t="shared" si="0"/>
        <v>660</v>
      </c>
      <c r="E11" s="39" t="s">
        <v>71</v>
      </c>
      <c r="F11" s="47">
        <f>M16</f>
        <v>100</v>
      </c>
      <c r="G11">
        <f>B5+B8-B15-B16-B17-B18-B19</f>
        <v>100</v>
      </c>
      <c r="I11" s="37"/>
      <c r="J11" s="38" t="s">
        <v>45</v>
      </c>
      <c r="K11" s="32"/>
      <c r="M11" s="11"/>
      <c r="R11" s="2">
        <f>B16</f>
        <v>99.99999999999991</v>
      </c>
      <c r="S11" s="12" t="s">
        <v>48</v>
      </c>
    </row>
    <row r="12" spans="1:19" ht="13.5" thickTop="1">
      <c r="A12" s="27" t="s">
        <v>18</v>
      </c>
      <c r="B12" s="35">
        <v>0</v>
      </c>
      <c r="C12" s="23">
        <v>1.6</v>
      </c>
      <c r="D12" s="23">
        <f t="shared" si="0"/>
        <v>0</v>
      </c>
      <c r="E12" s="39" t="s">
        <v>72</v>
      </c>
      <c r="F12" s="47">
        <f>M25</f>
        <v>500</v>
      </c>
      <c r="G12">
        <f>B6+B9-B20-B21-B22-B23-B24</f>
        <v>500</v>
      </c>
      <c r="I12" s="37"/>
      <c r="J12" s="16">
        <v>1000</v>
      </c>
      <c r="K12" s="32">
        <f>B5</f>
        <v>1100</v>
      </c>
      <c r="M12" s="11"/>
      <c r="R12" s="2">
        <f>B21</f>
        <v>0</v>
      </c>
      <c r="S12" s="13"/>
    </row>
    <row r="13" spans="1:19" ht="12.75">
      <c r="A13" s="27" t="s">
        <v>19</v>
      </c>
      <c r="B13" s="35">
        <v>0</v>
      </c>
      <c r="C13" s="23">
        <v>2</v>
      </c>
      <c r="D13" s="23">
        <f t="shared" si="0"/>
        <v>0</v>
      </c>
      <c r="E13" s="4" t="s">
        <v>61</v>
      </c>
      <c r="F13" s="48">
        <f>SUM(F10:F12)</f>
        <v>1100</v>
      </c>
      <c r="G13" s="3">
        <f>SUM(G10:G12)</f>
        <v>1100</v>
      </c>
      <c r="H13" s="5"/>
      <c r="I13" s="37"/>
      <c r="J13" s="9"/>
      <c r="K13" s="32"/>
      <c r="M13" s="11"/>
      <c r="S13" s="13"/>
    </row>
    <row r="14" spans="1:19" ht="13.5" thickBot="1">
      <c r="A14" s="27" t="s">
        <v>20</v>
      </c>
      <c r="B14" s="35">
        <v>100</v>
      </c>
      <c r="C14" s="23">
        <v>2.5</v>
      </c>
      <c r="D14" s="23">
        <f t="shared" si="0"/>
        <v>250</v>
      </c>
      <c r="F14" s="6" t="s">
        <v>52</v>
      </c>
      <c r="G14" s="21"/>
      <c r="H14" s="21"/>
      <c r="I14" s="37"/>
      <c r="J14" s="9"/>
      <c r="K14" s="33">
        <f>B6</f>
        <v>0</v>
      </c>
      <c r="M14" s="11">
        <v>1200</v>
      </c>
      <c r="R14" s="1">
        <f>B12</f>
        <v>0</v>
      </c>
      <c r="S14" s="13">
        <v>800</v>
      </c>
    </row>
    <row r="15" spans="1:19" ht="14.25" thickBot="1" thickTop="1">
      <c r="A15" s="29" t="s">
        <v>21</v>
      </c>
      <c r="B15" s="35">
        <v>0</v>
      </c>
      <c r="C15" s="28">
        <v>2</v>
      </c>
      <c r="D15" s="28">
        <f t="shared" si="0"/>
        <v>0</v>
      </c>
      <c r="F15" s="6" t="s">
        <v>63</v>
      </c>
      <c r="G15" s="21"/>
      <c r="H15" s="21"/>
      <c r="I15" s="37"/>
      <c r="J15" s="9"/>
      <c r="K15" s="33"/>
      <c r="M15" s="17" t="s">
        <v>43</v>
      </c>
      <c r="R15" s="2">
        <f>B17</f>
        <v>800</v>
      </c>
      <c r="S15" s="12" t="s">
        <v>49</v>
      </c>
    </row>
    <row r="16" spans="1:19" ht="13.5" thickTop="1">
      <c r="A16" s="29" t="s">
        <v>22</v>
      </c>
      <c r="B16" s="35">
        <v>99.99999999999991</v>
      </c>
      <c r="C16" s="28">
        <v>1</v>
      </c>
      <c r="D16" s="28">
        <f t="shared" si="0"/>
        <v>99.99999999999991</v>
      </c>
      <c r="E16" s="39" t="s">
        <v>73</v>
      </c>
      <c r="G16">
        <f>B4+B7</f>
        <v>1500</v>
      </c>
      <c r="H16" s="15">
        <f>M6</f>
        <v>1500</v>
      </c>
      <c r="I16" s="37"/>
      <c r="J16" s="9"/>
      <c r="K16" s="33"/>
      <c r="M16" s="18">
        <v>100</v>
      </c>
      <c r="S16" s="33">
        <f>B22</f>
        <v>0</v>
      </c>
    </row>
    <row r="17" spans="1:19" ht="12.75">
      <c r="A17" s="29" t="s">
        <v>23</v>
      </c>
      <c r="B17" s="35">
        <v>800</v>
      </c>
      <c r="C17" s="28">
        <v>0.9</v>
      </c>
      <c r="D17" s="28">
        <f t="shared" si="0"/>
        <v>720</v>
      </c>
      <c r="E17" s="39" t="s">
        <v>74</v>
      </c>
      <c r="G17">
        <f>B5+B8</f>
        <v>1200</v>
      </c>
      <c r="H17" s="15">
        <f>M14</f>
        <v>1200</v>
      </c>
      <c r="I17" s="37"/>
      <c r="J17" s="9"/>
      <c r="K17" s="33">
        <f>D7</f>
        <v>0</v>
      </c>
      <c r="M17" s="11"/>
      <c r="S17" s="13"/>
    </row>
    <row r="18" spans="1:19" ht="12.75">
      <c r="A18" s="29" t="s">
        <v>24</v>
      </c>
      <c r="B18" s="35">
        <v>200</v>
      </c>
      <c r="C18" s="28">
        <v>1</v>
      </c>
      <c r="D18" s="28">
        <f t="shared" si="0"/>
        <v>200</v>
      </c>
      <c r="E18" s="39" t="s">
        <v>75</v>
      </c>
      <c r="G18">
        <f>B6+B9</f>
        <v>900</v>
      </c>
      <c r="H18" s="15">
        <f>M23</f>
        <v>900</v>
      </c>
      <c r="I18" s="37"/>
      <c r="J18" s="9"/>
      <c r="K18" s="32"/>
      <c r="M18" s="11"/>
      <c r="R18">
        <f>B13</f>
        <v>0</v>
      </c>
      <c r="S18" s="13"/>
    </row>
    <row r="19" spans="1:19" ht="13.5" thickBot="1">
      <c r="A19" s="29" t="s">
        <v>25</v>
      </c>
      <c r="B19" s="35">
        <v>0</v>
      </c>
      <c r="C19" s="28">
        <v>3</v>
      </c>
      <c r="D19" s="28">
        <f t="shared" si="0"/>
        <v>0</v>
      </c>
      <c r="E19" s="4" t="s">
        <v>61</v>
      </c>
      <c r="F19" s="5"/>
      <c r="G19" s="3">
        <f>SUM(G16:G18)</f>
        <v>3600</v>
      </c>
      <c r="H19" s="6">
        <f>SUM(H16:H18)</f>
        <v>3600</v>
      </c>
      <c r="I19" s="37"/>
      <c r="J19" s="9">
        <v>2500</v>
      </c>
      <c r="K19" s="34">
        <f>B8</f>
        <v>100</v>
      </c>
      <c r="M19" s="11"/>
      <c r="R19" s="2">
        <f>B18</f>
        <v>200</v>
      </c>
      <c r="S19" s="13">
        <v>200</v>
      </c>
    </row>
    <row r="20" spans="1:19" ht="14.25" thickBot="1" thickTop="1">
      <c r="A20" s="27" t="s">
        <v>26</v>
      </c>
      <c r="B20" s="35">
        <v>0</v>
      </c>
      <c r="C20" s="23">
        <v>3</v>
      </c>
      <c r="D20" s="23">
        <f t="shared" si="0"/>
        <v>0</v>
      </c>
      <c r="F20" s="7" t="s">
        <v>33</v>
      </c>
      <c r="G20" s="22"/>
      <c r="H20" s="22"/>
      <c r="I20" s="37"/>
      <c r="J20" s="38" t="s">
        <v>46</v>
      </c>
      <c r="K20" s="32"/>
      <c r="M20" s="11"/>
      <c r="S20" s="12" t="s">
        <v>50</v>
      </c>
    </row>
    <row r="21" spans="1:19" ht="13.5" thickTop="1">
      <c r="A21" s="27" t="s">
        <v>27</v>
      </c>
      <c r="B21" s="35">
        <v>0</v>
      </c>
      <c r="C21" s="23">
        <v>2.3</v>
      </c>
      <c r="D21" s="23">
        <f t="shared" si="0"/>
        <v>0</v>
      </c>
      <c r="F21" s="7" t="s">
        <v>34</v>
      </c>
      <c r="G21" s="22"/>
      <c r="H21" s="22"/>
      <c r="I21" s="37"/>
      <c r="J21" s="16">
        <v>1000</v>
      </c>
      <c r="K21" s="32"/>
      <c r="M21" s="11"/>
      <c r="S21" s="33">
        <f>B23</f>
        <v>0</v>
      </c>
    </row>
    <row r="22" spans="1:19" ht="12.75">
      <c r="A22" s="27" t="s">
        <v>28</v>
      </c>
      <c r="B22" s="35">
        <v>0</v>
      </c>
      <c r="C22" s="23">
        <v>1.2</v>
      </c>
      <c r="D22" s="23">
        <f t="shared" si="0"/>
        <v>0</v>
      </c>
      <c r="E22" s="27" t="s">
        <v>76</v>
      </c>
      <c r="G22">
        <f>B10+B15+B20</f>
        <v>300</v>
      </c>
      <c r="H22" s="23">
        <f>S4</f>
        <v>300</v>
      </c>
      <c r="I22" s="37"/>
      <c r="K22" s="31">
        <f>B9</f>
        <v>900</v>
      </c>
      <c r="M22" s="11"/>
      <c r="S22" s="13"/>
    </row>
    <row r="23" spans="1:19" ht="13.5" thickBot="1">
      <c r="A23" s="27" t="s">
        <v>29</v>
      </c>
      <c r="B23" s="35">
        <v>0</v>
      </c>
      <c r="C23" s="23">
        <v>0.8</v>
      </c>
      <c r="D23" s="23">
        <f t="shared" si="0"/>
        <v>0</v>
      </c>
      <c r="E23" s="27" t="s">
        <v>77</v>
      </c>
      <c r="G23">
        <f>B11+B16+B21</f>
        <v>699.9999999999999</v>
      </c>
      <c r="H23" s="23">
        <f>S10</f>
        <v>700</v>
      </c>
      <c r="I23" s="37"/>
      <c r="M23" s="11">
        <v>900</v>
      </c>
      <c r="S23" s="13"/>
    </row>
    <row r="24" spans="1:19" ht="13.5" thickBot="1">
      <c r="A24" s="27" t="s">
        <v>30</v>
      </c>
      <c r="B24" s="35">
        <v>400</v>
      </c>
      <c r="C24" s="23">
        <v>0.6</v>
      </c>
      <c r="D24" s="23">
        <f t="shared" si="0"/>
        <v>240</v>
      </c>
      <c r="E24" s="27" t="s">
        <v>78</v>
      </c>
      <c r="G24">
        <f>B12+B17+B22</f>
        <v>800</v>
      </c>
      <c r="H24" s="23">
        <f>S14</f>
        <v>800</v>
      </c>
      <c r="I24" s="37"/>
      <c r="M24" s="10" t="s">
        <v>44</v>
      </c>
      <c r="S24" s="13"/>
    </row>
    <row r="25" spans="1:19" ht="12.75">
      <c r="A25" s="4" t="s">
        <v>40</v>
      </c>
      <c r="D25" s="3">
        <f>SUM(D4:D24)</f>
        <v>5000</v>
      </c>
      <c r="E25" s="27" t="s">
        <v>79</v>
      </c>
      <c r="G25">
        <f>B13+B18+B23</f>
        <v>200</v>
      </c>
      <c r="H25" s="23">
        <f>S19</f>
        <v>200</v>
      </c>
      <c r="I25" s="37"/>
      <c r="M25" s="18">
        <v>500</v>
      </c>
      <c r="R25">
        <f>B14</f>
        <v>100</v>
      </c>
      <c r="S25" s="13"/>
    </row>
    <row r="26" spans="5:19" ht="13.5" thickBot="1">
      <c r="E26" s="27" t="s">
        <v>80</v>
      </c>
      <c r="G26">
        <f>B14+B19+B24</f>
        <v>500</v>
      </c>
      <c r="H26" s="23">
        <f>S26</f>
        <v>500</v>
      </c>
      <c r="I26" s="37"/>
      <c r="R26" s="36">
        <f>B19</f>
        <v>0</v>
      </c>
      <c r="S26" s="13">
        <v>500</v>
      </c>
    </row>
    <row r="27" spans="5:19" ht="14.25" thickBot="1" thickTop="1">
      <c r="E27" s="4" t="s">
        <v>61</v>
      </c>
      <c r="F27" s="5"/>
      <c r="G27" s="3">
        <f>SUM(G22:G26)</f>
        <v>2500</v>
      </c>
      <c r="H27" s="28">
        <f>SUM(H22:H26)</f>
        <v>2500</v>
      </c>
      <c r="I27" s="37"/>
      <c r="L27" s="15"/>
      <c r="M27" s="11"/>
      <c r="N27" s="2"/>
      <c r="O27" s="13"/>
      <c r="P27" s="23"/>
      <c r="S27" s="12" t="s">
        <v>51</v>
      </c>
    </row>
    <row r="28" spans="9:18" ht="13.5" thickTop="1">
      <c r="I28" s="37"/>
      <c r="L28" s="20"/>
      <c r="M28" s="9"/>
      <c r="N28" s="2"/>
      <c r="O28" s="13"/>
      <c r="P28" s="31"/>
      <c r="Q28" s="16"/>
      <c r="R28">
        <f>B24</f>
        <v>400</v>
      </c>
    </row>
    <row r="29" spans="3:9" ht="12.75">
      <c r="C29" s="9" t="s">
        <v>59</v>
      </c>
      <c r="E29" s="11" t="s">
        <v>38</v>
      </c>
      <c r="I29" s="37"/>
    </row>
    <row r="30" ht="13.5" thickBot="1">
      <c r="C30" s="9" t="s">
        <v>37</v>
      </c>
    </row>
    <row r="31" ht="14.25" thickBot="1" thickTop="1">
      <c r="E31" s="45">
        <f>G13</f>
        <v>1100</v>
      </c>
    </row>
    <row r="32" spans="3:5" ht="13.5" thickTop="1">
      <c r="C32" s="11">
        <f>H19</f>
        <v>3600</v>
      </c>
      <c r="E32" s="18">
        <f>F13</f>
        <v>1100</v>
      </c>
    </row>
    <row r="33" spans="3:5" ht="13.5" thickBot="1">
      <c r="C33" s="9">
        <f>H7</f>
        <v>5500</v>
      </c>
      <c r="E33" s="46" t="s">
        <v>67</v>
      </c>
    </row>
    <row r="34" ht="14.25" thickBot="1" thickTop="1">
      <c r="C34" s="41">
        <f>G7</f>
        <v>3600</v>
      </c>
    </row>
    <row r="35" ht="13.5" thickTop="1">
      <c r="C35" s="16">
        <f>F7</f>
        <v>2000</v>
      </c>
    </row>
    <row r="36" ht="13.5" thickBot="1"/>
    <row r="37" spans="5:6" ht="14.25" thickBot="1" thickTop="1">
      <c r="E37" s="44">
        <f>G27</f>
        <v>2500</v>
      </c>
      <c r="F37" s="13">
        <f>H27</f>
        <v>2500</v>
      </c>
    </row>
    <row r="38" ht="13.5" thickTop="1"/>
    <row r="39" ht="12.75">
      <c r="E39" s="13" t="s">
        <v>65</v>
      </c>
    </row>
    <row r="40" ht="12.75">
      <c r="E40" s="13" t="s">
        <v>66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N1" sqref="N1"/>
    </sheetView>
  </sheetViews>
  <sheetFormatPr defaultColWidth="9.140625" defaultRowHeight="12.75"/>
  <cols>
    <col min="1" max="1" width="5.57421875" style="0" customWidth="1"/>
    <col min="2" max="6" width="4.7109375" style="0" customWidth="1"/>
    <col min="16" max="16" width="5.421875" style="0" customWidth="1"/>
  </cols>
  <sheetData>
    <row r="1" spans="1:14" ht="12.75">
      <c r="A1" s="3" t="s">
        <v>81</v>
      </c>
      <c r="N1" s="3" t="s">
        <v>95</v>
      </c>
    </row>
    <row r="3" spans="1:19" ht="12.75">
      <c r="A3" s="49" t="s">
        <v>89</v>
      </c>
      <c r="B3">
        <v>3</v>
      </c>
      <c r="C3">
        <v>1</v>
      </c>
      <c r="D3">
        <v>6</v>
      </c>
      <c r="E3">
        <v>2</v>
      </c>
      <c r="F3" s="50">
        <v>1</v>
      </c>
      <c r="G3" s="51" t="s">
        <v>88</v>
      </c>
      <c r="N3" s="2" t="s">
        <v>106</v>
      </c>
      <c r="O3" s="4" t="s">
        <v>0</v>
      </c>
      <c r="P3" s="54">
        <v>0</v>
      </c>
      <c r="S3" s="2" t="s">
        <v>99</v>
      </c>
    </row>
    <row r="4" spans="1:19" ht="12.75">
      <c r="A4" s="49" t="s">
        <v>82</v>
      </c>
      <c r="B4" s="4" t="s">
        <v>83</v>
      </c>
      <c r="C4" s="4" t="s">
        <v>84</v>
      </c>
      <c r="D4" s="4" t="s">
        <v>85</v>
      </c>
      <c r="E4" s="4" t="s">
        <v>86</v>
      </c>
      <c r="F4" s="49" t="s">
        <v>87</v>
      </c>
      <c r="G4" s="51" t="s">
        <v>9</v>
      </c>
      <c r="N4" s="2"/>
      <c r="O4" s="4" t="s">
        <v>1</v>
      </c>
      <c r="P4" s="54">
        <v>1</v>
      </c>
      <c r="S4" s="2" t="s">
        <v>100</v>
      </c>
    </row>
    <row r="5" spans="1:19" ht="12.75">
      <c r="A5" s="50">
        <v>0</v>
      </c>
      <c r="B5">
        <v>0</v>
      </c>
      <c r="C5">
        <v>0</v>
      </c>
      <c r="D5">
        <v>0</v>
      </c>
      <c r="E5">
        <v>0</v>
      </c>
      <c r="F5" s="50">
        <v>0</v>
      </c>
      <c r="G5" s="2" t="s">
        <v>90</v>
      </c>
      <c r="N5" s="2"/>
      <c r="O5" s="4"/>
      <c r="P5" s="54"/>
      <c r="Q5" s="2" t="s">
        <v>98</v>
      </c>
      <c r="S5" s="2" t="s">
        <v>101</v>
      </c>
    </row>
    <row r="6" spans="1:19" ht="12.75">
      <c r="A6" s="50">
        <v>1</v>
      </c>
      <c r="B6">
        <v>0</v>
      </c>
      <c r="C6">
        <v>0</v>
      </c>
      <c r="D6">
        <v>0</v>
      </c>
      <c r="E6">
        <v>0</v>
      </c>
      <c r="F6" s="50">
        <v>1</v>
      </c>
      <c r="G6" s="2" t="s">
        <v>90</v>
      </c>
      <c r="N6" s="2"/>
      <c r="O6" s="4" t="s">
        <v>2</v>
      </c>
      <c r="P6" s="54">
        <v>0</v>
      </c>
      <c r="Q6" s="2" t="s">
        <v>97</v>
      </c>
      <c r="S6" s="2" t="s">
        <v>102</v>
      </c>
    </row>
    <row r="7" spans="1:19" ht="12.75">
      <c r="A7" s="50">
        <v>2</v>
      </c>
      <c r="B7">
        <v>0</v>
      </c>
      <c r="C7">
        <v>0</v>
      </c>
      <c r="D7">
        <v>0</v>
      </c>
      <c r="E7">
        <v>1</v>
      </c>
      <c r="F7" s="50">
        <v>0</v>
      </c>
      <c r="G7" s="2" t="s">
        <v>90</v>
      </c>
      <c r="N7" s="2"/>
      <c r="O7" s="4" t="s">
        <v>3</v>
      </c>
      <c r="P7" s="54">
        <v>1</v>
      </c>
      <c r="S7" s="2" t="s">
        <v>103</v>
      </c>
    </row>
    <row r="8" spans="1:19" ht="12.75">
      <c r="A8" s="50">
        <v>3</v>
      </c>
      <c r="B8">
        <v>0</v>
      </c>
      <c r="C8">
        <v>0</v>
      </c>
      <c r="D8">
        <v>0</v>
      </c>
      <c r="E8">
        <v>1</v>
      </c>
      <c r="F8" s="50">
        <v>1</v>
      </c>
      <c r="G8" s="2" t="s">
        <v>90</v>
      </c>
      <c r="N8" s="2"/>
      <c r="O8" s="4" t="s">
        <v>4</v>
      </c>
      <c r="P8" s="54">
        <v>1</v>
      </c>
      <c r="S8" s="2" t="s">
        <v>104</v>
      </c>
    </row>
    <row r="9" spans="1:19" ht="12.75">
      <c r="A9" s="50">
        <v>4</v>
      </c>
      <c r="B9">
        <v>0</v>
      </c>
      <c r="C9">
        <v>0</v>
      </c>
      <c r="D9">
        <v>1</v>
      </c>
      <c r="E9">
        <v>0</v>
      </c>
      <c r="F9" s="50">
        <v>0</v>
      </c>
      <c r="G9" s="2" t="s">
        <v>90</v>
      </c>
      <c r="N9" s="2" t="s">
        <v>107</v>
      </c>
      <c r="O9" s="3"/>
      <c r="P9" s="5"/>
      <c r="S9" s="2" t="s">
        <v>105</v>
      </c>
    </row>
    <row r="10" spans="1:16" ht="12.75">
      <c r="A10" s="50">
        <v>5</v>
      </c>
      <c r="B10">
        <v>0</v>
      </c>
      <c r="C10">
        <v>0</v>
      </c>
      <c r="D10">
        <v>1</v>
      </c>
      <c r="E10">
        <v>0</v>
      </c>
      <c r="F10" s="50">
        <v>1</v>
      </c>
      <c r="G10" s="2">
        <f>3+SUMPRODUCT($B$3:$F$3,B10:F10)</f>
        <v>10</v>
      </c>
      <c r="N10" s="2"/>
      <c r="O10" s="4" t="s">
        <v>91</v>
      </c>
      <c r="P10" s="54">
        <f>P4+P6</f>
        <v>1</v>
      </c>
    </row>
    <row r="11" spans="1:17" ht="12.75">
      <c r="A11" s="50">
        <v>6</v>
      </c>
      <c r="B11">
        <v>0</v>
      </c>
      <c r="C11">
        <v>0</v>
      </c>
      <c r="D11">
        <v>1</v>
      </c>
      <c r="E11">
        <v>1</v>
      </c>
      <c r="F11" s="50">
        <v>0</v>
      </c>
      <c r="G11" s="2" t="s">
        <v>90</v>
      </c>
      <c r="N11" s="2"/>
      <c r="O11" s="4" t="s">
        <v>92</v>
      </c>
      <c r="P11" s="54">
        <f>P3+P6+P7</f>
        <v>1</v>
      </c>
      <c r="Q11" s="2" t="s">
        <v>96</v>
      </c>
    </row>
    <row r="12" spans="1:17" ht="12.75">
      <c r="A12" s="50">
        <v>7</v>
      </c>
      <c r="B12">
        <v>0</v>
      </c>
      <c r="C12">
        <v>0</v>
      </c>
      <c r="D12">
        <v>1</v>
      </c>
      <c r="E12">
        <v>1</v>
      </c>
      <c r="F12" s="50">
        <v>1</v>
      </c>
      <c r="G12" s="2">
        <f>3+SUMPRODUCT($B$3:$F$3,B12:F12)</f>
        <v>12</v>
      </c>
      <c r="N12" s="2"/>
      <c r="O12" s="4" t="s">
        <v>93</v>
      </c>
      <c r="P12" s="54">
        <f>P6+P8</f>
        <v>1</v>
      </c>
      <c r="Q12" s="2" t="s">
        <v>97</v>
      </c>
    </row>
    <row r="13" spans="1:16" ht="12.75">
      <c r="A13" s="50">
        <v>8</v>
      </c>
      <c r="B13">
        <v>0</v>
      </c>
      <c r="C13">
        <v>1</v>
      </c>
      <c r="D13">
        <v>0</v>
      </c>
      <c r="E13">
        <v>0</v>
      </c>
      <c r="F13" s="50">
        <v>0</v>
      </c>
      <c r="G13" s="2" t="s">
        <v>90</v>
      </c>
      <c r="N13" s="2"/>
      <c r="O13" s="4" t="s">
        <v>94</v>
      </c>
      <c r="P13" s="54">
        <f>P4+P3+P8</f>
        <v>2</v>
      </c>
    </row>
    <row r="14" spans="1:16" ht="12.75">
      <c r="A14" s="50">
        <v>9</v>
      </c>
      <c r="B14">
        <v>0</v>
      </c>
      <c r="C14">
        <v>1</v>
      </c>
      <c r="D14">
        <v>0</v>
      </c>
      <c r="E14">
        <v>0</v>
      </c>
      <c r="F14" s="50">
        <v>1</v>
      </c>
      <c r="G14" s="2" t="s">
        <v>90</v>
      </c>
      <c r="N14" s="2" t="s">
        <v>108</v>
      </c>
      <c r="O14" s="4"/>
      <c r="P14" s="5"/>
    </row>
    <row r="15" spans="1:16" ht="12.75">
      <c r="A15" s="50">
        <v>10</v>
      </c>
      <c r="B15">
        <v>0</v>
      </c>
      <c r="C15">
        <v>1</v>
      </c>
      <c r="D15">
        <v>0</v>
      </c>
      <c r="E15">
        <v>1</v>
      </c>
      <c r="F15" s="50">
        <v>0</v>
      </c>
      <c r="G15" s="2" t="s">
        <v>90</v>
      </c>
      <c r="N15" s="2" t="s">
        <v>109</v>
      </c>
      <c r="O15" s="4" t="s">
        <v>5</v>
      </c>
      <c r="P15" s="5">
        <f>3+(3*P3+P4+6*P6+2*P7+P8)</f>
        <v>7</v>
      </c>
    </row>
    <row r="16" spans="1:7" ht="12.75">
      <c r="A16" s="50">
        <v>11</v>
      </c>
      <c r="B16" s="5">
        <v>0</v>
      </c>
      <c r="C16" s="5">
        <v>1</v>
      </c>
      <c r="D16" s="5">
        <v>0</v>
      </c>
      <c r="E16" s="5">
        <v>1</v>
      </c>
      <c r="F16" s="52">
        <v>1</v>
      </c>
      <c r="G16" s="53">
        <f>3+SUMPRODUCT($B$3:$F$3,B16:F16)</f>
        <v>7</v>
      </c>
    </row>
    <row r="17" spans="1:7" ht="12.75">
      <c r="A17" s="50">
        <v>12</v>
      </c>
      <c r="B17">
        <v>0</v>
      </c>
      <c r="C17">
        <v>1</v>
      </c>
      <c r="D17">
        <v>1</v>
      </c>
      <c r="E17">
        <v>0</v>
      </c>
      <c r="F17" s="50">
        <v>0</v>
      </c>
      <c r="G17" s="2">
        <f>3+SUMPRODUCT($B$3:$F$3,B17:F17)</f>
        <v>10</v>
      </c>
    </row>
    <row r="18" spans="1:7" ht="12.75">
      <c r="A18" s="50">
        <v>13</v>
      </c>
      <c r="B18">
        <v>0</v>
      </c>
      <c r="C18">
        <v>1</v>
      </c>
      <c r="D18">
        <v>1</v>
      </c>
      <c r="E18">
        <v>0</v>
      </c>
      <c r="F18" s="50">
        <v>1</v>
      </c>
      <c r="G18" s="2">
        <f>3+SUMPRODUCT($B$3:$F$3,B18:F18)</f>
        <v>11</v>
      </c>
    </row>
    <row r="19" spans="1:7" ht="12.75">
      <c r="A19" s="50">
        <v>14</v>
      </c>
      <c r="B19">
        <v>0</v>
      </c>
      <c r="C19">
        <v>1</v>
      </c>
      <c r="D19">
        <v>1</v>
      </c>
      <c r="E19">
        <v>1</v>
      </c>
      <c r="F19" s="50">
        <v>0</v>
      </c>
      <c r="G19" s="2">
        <f>3+SUMPRODUCT($B$3:$F$3,B19:F19)</f>
        <v>12</v>
      </c>
    </row>
    <row r="20" spans="1:7" ht="12.75">
      <c r="A20" s="50">
        <v>15</v>
      </c>
      <c r="B20">
        <v>0</v>
      </c>
      <c r="C20">
        <v>1</v>
      </c>
      <c r="D20">
        <v>1</v>
      </c>
      <c r="E20">
        <v>1</v>
      </c>
      <c r="F20" s="50">
        <v>1</v>
      </c>
      <c r="G20" s="2">
        <f>3+SUMPRODUCT($B$3:$F$3,B20:F20)</f>
        <v>13</v>
      </c>
    </row>
    <row r="21" spans="1:7" ht="12.75">
      <c r="A21" s="50">
        <v>16</v>
      </c>
      <c r="B21">
        <v>1</v>
      </c>
      <c r="C21">
        <v>0</v>
      </c>
      <c r="D21">
        <v>0</v>
      </c>
      <c r="E21">
        <v>0</v>
      </c>
      <c r="F21" s="50">
        <v>0</v>
      </c>
      <c r="G21" s="2" t="s">
        <v>90</v>
      </c>
    </row>
    <row r="22" spans="1:7" ht="12.75">
      <c r="A22" s="50">
        <v>17</v>
      </c>
      <c r="B22">
        <v>1</v>
      </c>
      <c r="C22">
        <v>0</v>
      </c>
      <c r="D22">
        <v>0</v>
      </c>
      <c r="E22">
        <v>0</v>
      </c>
      <c r="F22" s="50">
        <v>1</v>
      </c>
      <c r="G22" s="2" t="s">
        <v>90</v>
      </c>
    </row>
    <row r="23" spans="1:7" ht="12.75">
      <c r="A23" s="50">
        <v>18</v>
      </c>
      <c r="B23">
        <v>1</v>
      </c>
      <c r="C23">
        <v>0</v>
      </c>
      <c r="D23">
        <v>0</v>
      </c>
      <c r="E23">
        <v>1</v>
      </c>
      <c r="F23" s="50">
        <v>0</v>
      </c>
      <c r="G23" s="2" t="s">
        <v>90</v>
      </c>
    </row>
    <row r="24" spans="1:7" ht="12.75">
      <c r="A24" s="50">
        <v>19</v>
      </c>
      <c r="B24">
        <v>1</v>
      </c>
      <c r="C24">
        <v>0</v>
      </c>
      <c r="D24">
        <v>0</v>
      </c>
      <c r="E24">
        <v>1</v>
      </c>
      <c r="F24" s="50">
        <v>1</v>
      </c>
      <c r="G24" s="2" t="s">
        <v>90</v>
      </c>
    </row>
    <row r="25" spans="1:7" ht="12.75">
      <c r="A25" s="50">
        <v>20</v>
      </c>
      <c r="B25">
        <v>1</v>
      </c>
      <c r="C25">
        <v>0</v>
      </c>
      <c r="D25">
        <v>1</v>
      </c>
      <c r="E25">
        <v>0</v>
      </c>
      <c r="F25" s="50">
        <v>0</v>
      </c>
      <c r="G25" s="2">
        <f aca="true" t="shared" si="0" ref="G25:G36">3+SUMPRODUCT($B$3:$F$3,B25:F25)</f>
        <v>12</v>
      </c>
    </row>
    <row r="26" spans="1:7" ht="12.75">
      <c r="A26" s="50">
        <v>21</v>
      </c>
      <c r="B26">
        <v>1</v>
      </c>
      <c r="C26">
        <v>0</v>
      </c>
      <c r="D26">
        <v>1</v>
      </c>
      <c r="E26">
        <v>0</v>
      </c>
      <c r="F26" s="50">
        <v>1</v>
      </c>
      <c r="G26" s="2">
        <f t="shared" si="0"/>
        <v>13</v>
      </c>
    </row>
    <row r="27" spans="1:7" ht="12.75">
      <c r="A27" s="50">
        <v>22</v>
      </c>
      <c r="B27">
        <v>1</v>
      </c>
      <c r="C27">
        <v>0</v>
      </c>
      <c r="D27">
        <v>1</v>
      </c>
      <c r="E27">
        <v>1</v>
      </c>
      <c r="F27" s="50">
        <v>0</v>
      </c>
      <c r="G27" s="2">
        <f t="shared" si="0"/>
        <v>14</v>
      </c>
    </row>
    <row r="28" spans="1:7" ht="12.75">
      <c r="A28" s="50">
        <v>23</v>
      </c>
      <c r="B28">
        <v>1</v>
      </c>
      <c r="C28">
        <v>0</v>
      </c>
      <c r="D28">
        <v>1</v>
      </c>
      <c r="E28">
        <v>1</v>
      </c>
      <c r="F28" s="50">
        <v>1</v>
      </c>
      <c r="G28" s="2">
        <f t="shared" si="0"/>
        <v>15</v>
      </c>
    </row>
    <row r="29" spans="1:7" ht="12.75">
      <c r="A29" s="50">
        <v>24</v>
      </c>
      <c r="B29">
        <v>1</v>
      </c>
      <c r="C29">
        <v>1</v>
      </c>
      <c r="D29">
        <v>0</v>
      </c>
      <c r="E29">
        <v>0</v>
      </c>
      <c r="F29" s="50">
        <v>0</v>
      </c>
      <c r="G29" s="2" t="s">
        <v>90</v>
      </c>
    </row>
    <row r="30" spans="1:7" ht="12.75">
      <c r="A30" s="50">
        <v>25</v>
      </c>
      <c r="B30">
        <v>1</v>
      </c>
      <c r="C30">
        <v>1</v>
      </c>
      <c r="D30">
        <v>0</v>
      </c>
      <c r="E30">
        <v>0</v>
      </c>
      <c r="F30" s="50">
        <v>1</v>
      </c>
      <c r="G30" s="2">
        <f t="shared" si="0"/>
        <v>8</v>
      </c>
    </row>
    <row r="31" spans="1:7" ht="12.75">
      <c r="A31" s="50">
        <v>26</v>
      </c>
      <c r="B31">
        <v>1</v>
      </c>
      <c r="C31">
        <v>1</v>
      </c>
      <c r="D31">
        <v>0</v>
      </c>
      <c r="E31">
        <v>1</v>
      </c>
      <c r="F31" s="50">
        <v>0</v>
      </c>
      <c r="G31" s="2" t="s">
        <v>90</v>
      </c>
    </row>
    <row r="32" spans="1:7" ht="12.75">
      <c r="A32" s="50">
        <v>27</v>
      </c>
      <c r="B32">
        <v>1</v>
      </c>
      <c r="C32">
        <v>1</v>
      </c>
      <c r="D32">
        <v>0</v>
      </c>
      <c r="E32">
        <v>1</v>
      </c>
      <c r="F32" s="50">
        <v>1</v>
      </c>
      <c r="G32" s="2">
        <f t="shared" si="0"/>
        <v>10</v>
      </c>
    </row>
    <row r="33" spans="1:7" ht="12.75">
      <c r="A33" s="50">
        <v>28</v>
      </c>
      <c r="B33">
        <v>1</v>
      </c>
      <c r="C33">
        <v>1</v>
      </c>
      <c r="D33">
        <v>1</v>
      </c>
      <c r="E33">
        <v>0</v>
      </c>
      <c r="F33" s="50">
        <v>0</v>
      </c>
      <c r="G33" s="2">
        <f t="shared" si="0"/>
        <v>13</v>
      </c>
    </row>
    <row r="34" spans="1:7" ht="12.75">
      <c r="A34" s="50">
        <v>29</v>
      </c>
      <c r="B34">
        <v>1</v>
      </c>
      <c r="C34">
        <v>1</v>
      </c>
      <c r="D34">
        <v>1</v>
      </c>
      <c r="E34">
        <v>0</v>
      </c>
      <c r="F34" s="50">
        <v>1</v>
      </c>
      <c r="G34" s="2">
        <f t="shared" si="0"/>
        <v>14</v>
      </c>
    </row>
    <row r="35" spans="1:7" ht="12.75">
      <c r="A35" s="50">
        <v>30</v>
      </c>
      <c r="B35">
        <v>1</v>
      </c>
      <c r="C35">
        <v>1</v>
      </c>
      <c r="D35">
        <v>1</v>
      </c>
      <c r="E35">
        <v>1</v>
      </c>
      <c r="F35" s="50">
        <v>0</v>
      </c>
      <c r="G35" s="2">
        <f t="shared" si="0"/>
        <v>15</v>
      </c>
    </row>
    <row r="36" spans="1:7" ht="12.75">
      <c r="A36" s="50">
        <v>31</v>
      </c>
      <c r="B36">
        <v>1</v>
      </c>
      <c r="C36">
        <v>1</v>
      </c>
      <c r="D36">
        <v>1</v>
      </c>
      <c r="E36">
        <v>1</v>
      </c>
      <c r="F36" s="50">
        <v>1</v>
      </c>
      <c r="G36" s="2">
        <f t="shared" si="0"/>
        <v>16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Porpora 132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PUNTOBLU</dc:creator>
  <cp:keywords/>
  <dc:description/>
  <cp:lastModifiedBy>PUNTOBLU</cp:lastModifiedBy>
  <dcterms:created xsi:type="dcterms:W3CDTF">2017-11-04T15:50:06Z</dcterms:created>
  <dcterms:modified xsi:type="dcterms:W3CDTF">2017-11-22T16:27:06Z</dcterms:modified>
  <cp:category/>
  <cp:version/>
  <cp:contentType/>
  <cp:contentStatus/>
</cp:coreProperties>
</file>