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---------- DISCO ESTERNO  -------\PROBLEMI MATEMATICAMENTE\ARTICOLI ROBERTO\PRINCIPIO ATTIVO\MATEMATICAMENTE\"/>
    </mc:Choice>
  </mc:AlternateContent>
  <bookViews>
    <workbookView xWindow="285" yWindow="90" windowWidth="22020" windowHeight="8490"/>
  </bookViews>
  <sheets>
    <sheet name="COVER" sheetId="22" r:id="rId1"/>
    <sheet name="DATI" sheetId="23" r:id="rId2"/>
    <sheet name="SIM-costo" sheetId="18" r:id="rId3"/>
    <sheet name="GRG-costo" sheetId="16" r:id="rId4"/>
    <sheet name="EVO-costo " sheetId="26" r:id="rId5"/>
    <sheet name="GRG-prob" sheetId="15" r:id="rId6"/>
    <sheet name="EVO-prob" sheetId="17" r:id="rId7"/>
    <sheet name="GRG-im" sheetId="11" r:id="rId8"/>
    <sheet name="EVO-im " sheetId="28" r:id="rId9"/>
    <sheet name="VERIFICA" sheetId="10" r:id="rId10"/>
    <sheet name="SINTESI" sheetId="29" r:id="rId11"/>
    <sheet name="FRONTIERA" sheetId="30" r:id="rId12"/>
  </sheets>
  <externalReferences>
    <externalReference r:id="rId13"/>
  </externalReferences>
  <definedNames>
    <definedName name="solver_adj" localSheetId="1" hidden="1">DATI!#REF!</definedName>
    <definedName name="solver_adj" localSheetId="4" hidden="1">'EVO-costo '!$B$5:$B$25</definedName>
    <definedName name="solver_adj" localSheetId="8" hidden="1">'EVO-im '!$B$5:$B$25</definedName>
    <definedName name="solver_adj" localSheetId="6" hidden="1">'EVO-prob'!$B$5:$B$25</definedName>
    <definedName name="solver_adj" localSheetId="3" hidden="1">'GRG-costo'!$B$5:$B$25</definedName>
    <definedName name="solver_adj" localSheetId="7" hidden="1">'GRG-im'!$B$5:$B$25</definedName>
    <definedName name="solver_adj" localSheetId="5" hidden="1">'GRG-prob'!$B$5:$B$25</definedName>
    <definedName name="solver_adj" localSheetId="2" hidden="1">'SIM-costo'!$B$5:$B$25</definedName>
    <definedName name="solver_adj" localSheetId="9" hidden="1">VERIFICA!$B$5:$B$25</definedName>
    <definedName name="solver_cvg" localSheetId="1" hidden="1">0.0001</definedName>
    <definedName name="solver_cvg" localSheetId="4" hidden="1">0.0001</definedName>
    <definedName name="solver_cvg" localSheetId="8" hidden="1">0.0001</definedName>
    <definedName name="solver_cvg" localSheetId="6" hidden="1">0.0001</definedName>
    <definedName name="solver_cvg" localSheetId="3" hidden="1">0.0001</definedName>
    <definedName name="solver_cvg" localSheetId="7" hidden="1">0.0001</definedName>
    <definedName name="solver_cvg" localSheetId="5" hidden="1">0.0001</definedName>
    <definedName name="solver_cvg" localSheetId="2" hidden="1">0.0001</definedName>
    <definedName name="solver_cvg" localSheetId="9" hidden="1">0.0001</definedName>
    <definedName name="solver_drv" localSheetId="1" hidden="1">2</definedName>
    <definedName name="solver_drv" localSheetId="4" hidden="1">2</definedName>
    <definedName name="solver_drv" localSheetId="8" hidden="1">2</definedName>
    <definedName name="solver_drv" localSheetId="6" hidden="1">2</definedName>
    <definedName name="solver_drv" localSheetId="3" hidden="1">2</definedName>
    <definedName name="solver_drv" localSheetId="7" hidden="1">2</definedName>
    <definedName name="solver_drv" localSheetId="5" hidden="1">2</definedName>
    <definedName name="solver_drv" localSheetId="2" hidden="1">2</definedName>
    <definedName name="solver_drv" localSheetId="9" hidden="1">2</definedName>
    <definedName name="solver_eng" localSheetId="1" hidden="1">2</definedName>
    <definedName name="solver_eng" localSheetId="4" hidden="1">3</definedName>
    <definedName name="solver_eng" localSheetId="8" hidden="1">3</definedName>
    <definedName name="solver_eng" localSheetId="6" hidden="1">3</definedName>
    <definedName name="solver_eng" localSheetId="3" hidden="1">1</definedName>
    <definedName name="solver_eng" localSheetId="7" hidden="1">1</definedName>
    <definedName name="solver_eng" localSheetId="5" hidden="1">1</definedName>
    <definedName name="solver_eng" localSheetId="2" hidden="1">2</definedName>
    <definedName name="solver_eng" localSheetId="9" hidden="1">2</definedName>
    <definedName name="solver_est" localSheetId="1" hidden="1">1</definedName>
    <definedName name="solver_est" localSheetId="4" hidden="1">1</definedName>
    <definedName name="solver_est" localSheetId="8" hidden="1">1</definedName>
    <definedName name="solver_est" localSheetId="6" hidden="1">1</definedName>
    <definedName name="solver_est" localSheetId="3" hidden="1">1</definedName>
    <definedName name="solver_est" localSheetId="7" hidden="1">1</definedName>
    <definedName name="solver_est" localSheetId="5" hidden="1">1</definedName>
    <definedName name="solver_est" localSheetId="2" hidden="1">1</definedName>
    <definedName name="solver_est" localSheetId="9" hidden="1">1</definedName>
    <definedName name="solver_itr" localSheetId="1" hidden="1">2147483647</definedName>
    <definedName name="solver_itr" localSheetId="4" hidden="1">2147483647</definedName>
    <definedName name="solver_itr" localSheetId="8" hidden="1">2147483647</definedName>
    <definedName name="solver_itr" localSheetId="6" hidden="1">2147483647</definedName>
    <definedName name="solver_itr" localSheetId="3" hidden="1">2147483647</definedName>
    <definedName name="solver_itr" localSheetId="7" hidden="1">2147483647</definedName>
    <definedName name="solver_itr" localSheetId="5" hidden="1">2147483647</definedName>
    <definedName name="solver_itr" localSheetId="2" hidden="1">2147483647</definedName>
    <definedName name="solver_itr" localSheetId="9" hidden="1">2147483647</definedName>
    <definedName name="solver_lhs1" localSheetId="1" hidden="1">DATI!#REF!</definedName>
    <definedName name="solver_lhs1" localSheetId="4" hidden="1">'EVO-costo '!$B$5:$B$25</definedName>
    <definedName name="solver_lhs1" localSheetId="8" hidden="1">'EVO-im '!$B$5:$B$25</definedName>
    <definedName name="solver_lhs1" localSheetId="6" hidden="1">'EVO-prob'!$B$5:$B$25</definedName>
    <definedName name="solver_lhs1" localSheetId="3" hidden="1">'GRG-costo'!$B$5:$B$25</definedName>
    <definedName name="solver_lhs1" localSheetId="7" hidden="1">'GRG-im'!$B$5:$B$25</definedName>
    <definedName name="solver_lhs1" localSheetId="5" hidden="1">'GRG-prob'!$B$5:$B$25</definedName>
    <definedName name="solver_lhs1" localSheetId="2" hidden="1">'SIM-costo'!$B$5:$B$25</definedName>
    <definedName name="solver_lhs1" localSheetId="9" hidden="1">VERIFICA!$B$5:$B$25</definedName>
    <definedName name="solver_lhs2" localSheetId="1" hidden="1">DATI!$J$5:$J$16</definedName>
    <definedName name="solver_lhs2" localSheetId="4" hidden="1">'EVO-costo '!$G$5:$G$16</definedName>
    <definedName name="solver_lhs2" localSheetId="8" hidden="1">'EVO-im '!$I$5:$I$16</definedName>
    <definedName name="solver_lhs2" localSheetId="6" hidden="1">'EVO-prob'!$H$5:$H$16</definedName>
    <definedName name="solver_lhs2" localSheetId="3" hidden="1">'GRG-costo'!$G$5:$G$16</definedName>
    <definedName name="solver_lhs2" localSheetId="7" hidden="1">'GRG-im'!$I$5:$I$16</definedName>
    <definedName name="solver_lhs2" localSheetId="5" hidden="1">'GRG-prob'!$H$5:$H$16</definedName>
    <definedName name="solver_lhs2" localSheetId="2" hidden="1">'SIM-costo'!$G$5:$G$16</definedName>
    <definedName name="solver_lhs2" localSheetId="9" hidden="1">VERIFICA!$I$5:$I$16</definedName>
    <definedName name="solver_lhs3" localSheetId="1" hidden="1">DATI!$J$5:$J$16</definedName>
    <definedName name="solver_lhs3" localSheetId="4" hidden="1">'EVO-costo '!$G$5:$G$16</definedName>
    <definedName name="solver_lhs3" localSheetId="8" hidden="1">'EVO-im '!$I$5:$I$16</definedName>
    <definedName name="solver_lhs3" localSheetId="6" hidden="1">'EVO-prob'!$H$5:$H$16</definedName>
    <definedName name="solver_lhs3" localSheetId="3" hidden="1">'GRG-costo'!$G$5:$G$16</definedName>
    <definedName name="solver_lhs3" localSheetId="7" hidden="1">'GRG-im'!$I$5:$I$16</definedName>
    <definedName name="solver_lhs3" localSheetId="5" hidden="1">'GRG-prob'!$H$5:$H$16</definedName>
    <definedName name="solver_lhs3" localSheetId="2" hidden="1">'SIM-costo'!$G$5:$G$16</definedName>
    <definedName name="solver_lhs3" localSheetId="9" hidden="1">VERIFICA!$I$5:$I$16</definedName>
    <definedName name="solver_mip" localSheetId="1" hidden="1">2147483647</definedName>
    <definedName name="solver_mip" localSheetId="4" hidden="1">2147483647</definedName>
    <definedName name="solver_mip" localSheetId="8" hidden="1">2147483647</definedName>
    <definedName name="solver_mip" localSheetId="6" hidden="1">2147483647</definedName>
    <definedName name="solver_mip" localSheetId="3" hidden="1">2147483647</definedName>
    <definedName name="solver_mip" localSheetId="7" hidden="1">2147483647</definedName>
    <definedName name="solver_mip" localSheetId="5" hidden="1">2147483647</definedName>
    <definedName name="solver_mip" localSheetId="2" hidden="1">2147483647</definedName>
    <definedName name="solver_mip" localSheetId="9" hidden="1">2147483647</definedName>
    <definedName name="solver_mni" localSheetId="1" hidden="1">30</definedName>
    <definedName name="solver_mni" localSheetId="4" hidden="1">30</definedName>
    <definedName name="solver_mni" localSheetId="8" hidden="1">30</definedName>
    <definedName name="solver_mni" localSheetId="6" hidden="1">30</definedName>
    <definedName name="solver_mni" localSheetId="3" hidden="1">30</definedName>
    <definedName name="solver_mni" localSheetId="7" hidden="1">30</definedName>
    <definedName name="solver_mni" localSheetId="5" hidden="1">30</definedName>
    <definedName name="solver_mni" localSheetId="2" hidden="1">30</definedName>
    <definedName name="solver_mni" localSheetId="9" hidden="1">30</definedName>
    <definedName name="solver_mrt" localSheetId="1" hidden="1">0.075</definedName>
    <definedName name="solver_mrt" localSheetId="4" hidden="1">0.075</definedName>
    <definedName name="solver_mrt" localSheetId="8" hidden="1">0.075</definedName>
    <definedName name="solver_mrt" localSheetId="6" hidden="1">0.075</definedName>
    <definedName name="solver_mrt" localSheetId="3" hidden="1">0.075</definedName>
    <definedName name="solver_mrt" localSheetId="7" hidden="1">0.075</definedName>
    <definedName name="solver_mrt" localSheetId="5" hidden="1">0.075</definedName>
    <definedName name="solver_mrt" localSheetId="2" hidden="1">0.075</definedName>
    <definedName name="solver_mrt" localSheetId="9" hidden="1">0.075</definedName>
    <definedName name="solver_msl" localSheetId="1" hidden="1">2</definedName>
    <definedName name="solver_msl" localSheetId="4" hidden="1">2</definedName>
    <definedName name="solver_msl" localSheetId="8" hidden="1">2</definedName>
    <definedName name="solver_msl" localSheetId="6" hidden="1">2</definedName>
    <definedName name="solver_msl" localSheetId="3" hidden="1">2</definedName>
    <definedName name="solver_msl" localSheetId="7" hidden="1">2</definedName>
    <definedName name="solver_msl" localSheetId="5" hidden="1">2</definedName>
    <definedName name="solver_msl" localSheetId="2" hidden="1">2</definedName>
    <definedName name="solver_msl" localSheetId="9" hidden="1">2</definedName>
    <definedName name="solver_neg" localSheetId="1" hidden="1">1</definedName>
    <definedName name="solver_neg" localSheetId="4" hidden="1">1</definedName>
    <definedName name="solver_neg" localSheetId="8" hidden="1">1</definedName>
    <definedName name="solver_neg" localSheetId="6" hidden="1">1</definedName>
    <definedName name="solver_neg" localSheetId="3" hidden="1">1</definedName>
    <definedName name="solver_neg" localSheetId="7" hidden="1">1</definedName>
    <definedName name="solver_neg" localSheetId="5" hidden="1">1</definedName>
    <definedName name="solver_neg" localSheetId="2" hidden="1">1</definedName>
    <definedName name="solver_neg" localSheetId="9" hidden="1">1</definedName>
    <definedName name="solver_nod" localSheetId="1" hidden="1">2147483647</definedName>
    <definedName name="solver_nod" localSheetId="4" hidden="1">2147483647</definedName>
    <definedName name="solver_nod" localSheetId="8" hidden="1">2147483647</definedName>
    <definedName name="solver_nod" localSheetId="6" hidden="1">2147483647</definedName>
    <definedName name="solver_nod" localSheetId="3" hidden="1">2147483647</definedName>
    <definedName name="solver_nod" localSheetId="7" hidden="1">2147483647</definedName>
    <definedName name="solver_nod" localSheetId="5" hidden="1">2147483647</definedName>
    <definedName name="solver_nod" localSheetId="2" hidden="1">2147483647</definedName>
    <definedName name="solver_nod" localSheetId="9" hidden="1">2147483647</definedName>
    <definedName name="solver_num" localSheetId="1" hidden="1">2</definedName>
    <definedName name="solver_num" localSheetId="4" hidden="1">2</definedName>
    <definedName name="solver_num" localSheetId="8" hidden="1">2</definedName>
    <definedName name="solver_num" localSheetId="6" hidden="1">2</definedName>
    <definedName name="solver_num" localSheetId="3" hidden="1">2</definedName>
    <definedName name="solver_num" localSheetId="7" hidden="1">2</definedName>
    <definedName name="solver_num" localSheetId="5" hidden="1">2</definedName>
    <definedName name="solver_num" localSheetId="2" hidden="1">2</definedName>
    <definedName name="solver_num" localSheetId="9" hidden="1">2</definedName>
    <definedName name="solver_nwt" localSheetId="1" hidden="1">1</definedName>
    <definedName name="solver_nwt" localSheetId="4" hidden="1">1</definedName>
    <definedName name="solver_nwt" localSheetId="8" hidden="1">1</definedName>
    <definedName name="solver_nwt" localSheetId="6" hidden="1">1</definedName>
    <definedName name="solver_nwt" localSheetId="3" hidden="1">1</definedName>
    <definedName name="solver_nwt" localSheetId="7" hidden="1">1</definedName>
    <definedName name="solver_nwt" localSheetId="5" hidden="1">1</definedName>
    <definedName name="solver_nwt" localSheetId="2" hidden="1">1</definedName>
    <definedName name="solver_nwt" localSheetId="9" hidden="1">1</definedName>
    <definedName name="solver_opt" localSheetId="1" hidden="1">DATI!$J$18</definedName>
    <definedName name="solver_opt" localSheetId="4" hidden="1">'EVO-costo '!$G$19</definedName>
    <definedName name="solver_opt" localSheetId="8" hidden="1">'EVO-im '!$I$20</definedName>
    <definedName name="solver_opt" localSheetId="6" hidden="1">'EVO-prob'!$H$18</definedName>
    <definedName name="solver_opt" localSheetId="3" hidden="1">'GRG-costo'!$G$19</definedName>
    <definedName name="solver_opt" localSheetId="7" hidden="1">'GRG-im'!$I$20</definedName>
    <definedName name="solver_opt" localSheetId="5" hidden="1">'GRG-prob'!$H$18</definedName>
    <definedName name="solver_opt" localSheetId="2" hidden="1">'SIM-costo'!$G$19</definedName>
    <definedName name="solver_opt" localSheetId="9" hidden="1">VERIFICA!$I$18</definedName>
    <definedName name="solver_pre" localSheetId="1" hidden="1">0.000001</definedName>
    <definedName name="solver_pre" localSheetId="4" hidden="1">0.000001</definedName>
    <definedName name="solver_pre" localSheetId="8" hidden="1">0.000001</definedName>
    <definedName name="solver_pre" localSheetId="6" hidden="1">0.000001</definedName>
    <definedName name="solver_pre" localSheetId="3" hidden="1">0.000001</definedName>
    <definedName name="solver_pre" localSheetId="7" hidden="1">0.000001</definedName>
    <definedName name="solver_pre" localSheetId="5" hidden="1">0.000001</definedName>
    <definedName name="solver_pre" localSheetId="2" hidden="1">0.000001</definedName>
    <definedName name="solver_pre" localSheetId="9" hidden="1">0.000001</definedName>
    <definedName name="solver_rbv" localSheetId="1" hidden="1">2</definedName>
    <definedName name="solver_rbv" localSheetId="4" hidden="1">2</definedName>
    <definedName name="solver_rbv" localSheetId="8" hidden="1">2</definedName>
    <definedName name="solver_rbv" localSheetId="6" hidden="1">2</definedName>
    <definedName name="solver_rbv" localSheetId="3" hidden="1">2</definedName>
    <definedName name="solver_rbv" localSheetId="7" hidden="1">2</definedName>
    <definedName name="solver_rbv" localSheetId="5" hidden="1">2</definedName>
    <definedName name="solver_rbv" localSheetId="2" hidden="1">2</definedName>
    <definedName name="solver_rbv" localSheetId="9" hidden="1">2</definedName>
    <definedName name="solver_rel1" localSheetId="1" hidden="1">5</definedName>
    <definedName name="solver_rel1" localSheetId="4" hidden="1">5</definedName>
    <definedName name="solver_rel1" localSheetId="8" hidden="1">5</definedName>
    <definedName name="solver_rel1" localSheetId="6" hidden="1">5</definedName>
    <definedName name="solver_rel1" localSheetId="3" hidden="1">5</definedName>
    <definedName name="solver_rel1" localSheetId="7" hidden="1">5</definedName>
    <definedName name="solver_rel1" localSheetId="5" hidden="1">5</definedName>
    <definedName name="solver_rel1" localSheetId="2" hidden="1">5</definedName>
    <definedName name="solver_rel1" localSheetId="9" hidden="1">5</definedName>
    <definedName name="solver_rel2" localSheetId="1" hidden="1">2</definedName>
    <definedName name="solver_rel2" localSheetId="4" hidden="1">2</definedName>
    <definedName name="solver_rel2" localSheetId="8" hidden="1">2</definedName>
    <definedName name="solver_rel2" localSheetId="6" hidden="1">2</definedName>
    <definedName name="solver_rel2" localSheetId="3" hidden="1">2</definedName>
    <definedName name="solver_rel2" localSheetId="7" hidden="1">2</definedName>
    <definedName name="solver_rel2" localSheetId="5" hidden="1">2</definedName>
    <definedName name="solver_rel2" localSheetId="2" hidden="1">2</definedName>
    <definedName name="solver_rel2" localSheetId="9" hidden="1">2</definedName>
    <definedName name="solver_rel3" localSheetId="1" hidden="1">2</definedName>
    <definedName name="solver_rel3" localSheetId="4" hidden="1">2</definedName>
    <definedName name="solver_rel3" localSheetId="8" hidden="1">2</definedName>
    <definedName name="solver_rel3" localSheetId="6" hidden="1">2</definedName>
    <definedName name="solver_rel3" localSheetId="3" hidden="1">2</definedName>
    <definedName name="solver_rel3" localSheetId="7" hidden="1">2</definedName>
    <definedName name="solver_rel3" localSheetId="5" hidden="1">2</definedName>
    <definedName name="solver_rel3" localSheetId="2" hidden="1">2</definedName>
    <definedName name="solver_rel3" localSheetId="9" hidden="1">2</definedName>
    <definedName name="solver_rhs1" localSheetId="1" hidden="1">binario</definedName>
    <definedName name="solver_rhs1" localSheetId="4" hidden="1">binario</definedName>
    <definedName name="solver_rhs1" localSheetId="8" hidden="1">binario</definedName>
    <definedName name="solver_rhs1" localSheetId="6" hidden="1">binario</definedName>
    <definedName name="solver_rhs1" localSheetId="3" hidden="1">binario</definedName>
    <definedName name="solver_rhs1" localSheetId="7" hidden="1">binario</definedName>
    <definedName name="solver_rhs1" localSheetId="5" hidden="1">binario</definedName>
    <definedName name="solver_rhs1" localSheetId="2" hidden="1">binario</definedName>
    <definedName name="solver_rhs1" localSheetId="9" hidden="1">binario</definedName>
    <definedName name="solver_rhs2" localSheetId="1" hidden="1">0</definedName>
    <definedName name="solver_rhs2" localSheetId="4" hidden="1">0</definedName>
    <definedName name="solver_rhs2" localSheetId="8" hidden="1">0</definedName>
    <definedName name="solver_rhs2" localSheetId="6" hidden="1">0</definedName>
    <definedName name="solver_rhs2" localSheetId="3" hidden="1">0</definedName>
    <definedName name="solver_rhs2" localSheetId="7" hidden="1">0</definedName>
    <definedName name="solver_rhs2" localSheetId="5" hidden="1">0</definedName>
    <definedName name="solver_rhs2" localSheetId="2" hidden="1">0</definedName>
    <definedName name="solver_rhs2" localSheetId="9" hidden="1">0</definedName>
    <definedName name="solver_rhs3" localSheetId="1" hidden="1">0</definedName>
    <definedName name="solver_rhs3" localSheetId="4" hidden="1">0</definedName>
    <definedName name="solver_rhs3" localSheetId="8" hidden="1">0</definedName>
    <definedName name="solver_rhs3" localSheetId="6" hidden="1">0</definedName>
    <definedName name="solver_rhs3" localSheetId="3" hidden="1">0</definedName>
    <definedName name="solver_rhs3" localSheetId="7" hidden="1">0</definedName>
    <definedName name="solver_rhs3" localSheetId="5" hidden="1">0</definedName>
    <definedName name="solver_rhs3" localSheetId="2" hidden="1">0</definedName>
    <definedName name="solver_rhs3" localSheetId="9" hidden="1">0</definedName>
    <definedName name="solver_rlx" localSheetId="1" hidden="1">2</definedName>
    <definedName name="solver_rlx" localSheetId="4" hidden="1">2</definedName>
    <definedName name="solver_rlx" localSheetId="8" hidden="1">2</definedName>
    <definedName name="solver_rlx" localSheetId="6" hidden="1">2</definedName>
    <definedName name="solver_rlx" localSheetId="3" hidden="1">2</definedName>
    <definedName name="solver_rlx" localSheetId="7" hidden="1">2</definedName>
    <definedName name="solver_rlx" localSheetId="5" hidden="1">2</definedName>
    <definedName name="solver_rlx" localSheetId="2" hidden="1">2</definedName>
    <definedName name="solver_rlx" localSheetId="9" hidden="1">2</definedName>
    <definedName name="solver_rsd" localSheetId="1" hidden="1">0</definedName>
    <definedName name="solver_rsd" localSheetId="4" hidden="1">0</definedName>
    <definedName name="solver_rsd" localSheetId="8" hidden="1">0</definedName>
    <definedName name="solver_rsd" localSheetId="6" hidden="1">0</definedName>
    <definedName name="solver_rsd" localSheetId="3" hidden="1">0</definedName>
    <definedName name="solver_rsd" localSheetId="7" hidden="1">0</definedName>
    <definedName name="solver_rsd" localSheetId="5" hidden="1">0</definedName>
    <definedName name="solver_rsd" localSheetId="2" hidden="1">0</definedName>
    <definedName name="solver_rsd" localSheetId="9" hidden="1">0</definedName>
    <definedName name="solver_scl" localSheetId="1" hidden="1">2</definedName>
    <definedName name="solver_scl" localSheetId="4" hidden="1">2</definedName>
    <definedName name="solver_scl" localSheetId="8" hidden="1">2</definedName>
    <definedName name="solver_scl" localSheetId="6" hidden="1">2</definedName>
    <definedName name="solver_scl" localSheetId="3" hidden="1">2</definedName>
    <definedName name="solver_scl" localSheetId="7" hidden="1">2</definedName>
    <definedName name="solver_scl" localSheetId="5" hidden="1">2</definedName>
    <definedName name="solver_scl" localSheetId="2" hidden="1">2</definedName>
    <definedName name="solver_scl" localSheetId="9" hidden="1">2</definedName>
    <definedName name="solver_sho" localSheetId="1" hidden="1">2</definedName>
    <definedName name="solver_sho" localSheetId="4" hidden="1">2</definedName>
    <definedName name="solver_sho" localSheetId="8" hidden="1">2</definedName>
    <definedName name="solver_sho" localSheetId="6" hidden="1">2</definedName>
    <definedName name="solver_sho" localSheetId="3" hidden="1">2</definedName>
    <definedName name="solver_sho" localSheetId="7" hidden="1">2</definedName>
    <definedName name="solver_sho" localSheetId="5" hidden="1">2</definedName>
    <definedName name="solver_sho" localSheetId="2" hidden="1">2</definedName>
    <definedName name="solver_sho" localSheetId="9" hidden="1">2</definedName>
    <definedName name="solver_ssz" localSheetId="1" hidden="1">100</definedName>
    <definedName name="solver_ssz" localSheetId="4" hidden="1">100</definedName>
    <definedName name="solver_ssz" localSheetId="8" hidden="1">100</definedName>
    <definedName name="solver_ssz" localSheetId="6" hidden="1">100</definedName>
    <definedName name="solver_ssz" localSheetId="3" hidden="1">100</definedName>
    <definedName name="solver_ssz" localSheetId="7" hidden="1">100</definedName>
    <definedName name="solver_ssz" localSheetId="5" hidden="1">100</definedName>
    <definedName name="solver_ssz" localSheetId="2" hidden="1">100</definedName>
    <definedName name="solver_ssz" localSheetId="9" hidden="1">100</definedName>
    <definedName name="solver_tim" localSheetId="1" hidden="1">2147483647</definedName>
    <definedName name="solver_tim" localSheetId="4" hidden="1">2147483647</definedName>
    <definedName name="solver_tim" localSheetId="8" hidden="1">2147483647</definedName>
    <definedName name="solver_tim" localSheetId="6" hidden="1">2147483647</definedName>
    <definedName name="solver_tim" localSheetId="3" hidden="1">2147483647</definedName>
    <definedName name="solver_tim" localSheetId="7" hidden="1">2147483647</definedName>
    <definedName name="solver_tim" localSheetId="5" hidden="1">2147483647</definedName>
    <definedName name="solver_tim" localSheetId="2" hidden="1">2147483647</definedName>
    <definedName name="solver_tim" localSheetId="9" hidden="1">2147483647</definedName>
    <definedName name="solver_tol" localSheetId="1" hidden="1">0.01</definedName>
    <definedName name="solver_tol" localSheetId="4" hidden="1">0.01</definedName>
    <definedName name="solver_tol" localSheetId="8" hidden="1">0.01</definedName>
    <definedName name="solver_tol" localSheetId="6" hidden="1">0.01</definedName>
    <definedName name="solver_tol" localSheetId="3" hidden="1">0.01</definedName>
    <definedName name="solver_tol" localSheetId="7" hidden="1">0.01</definedName>
    <definedName name="solver_tol" localSheetId="5" hidden="1">0.01</definedName>
    <definedName name="solver_tol" localSheetId="2" hidden="1">0.01</definedName>
    <definedName name="solver_tol" localSheetId="9" hidden="1">0.01</definedName>
    <definedName name="solver_typ" localSheetId="1" hidden="1">1</definedName>
    <definedName name="solver_typ" localSheetId="4" hidden="1">2</definedName>
    <definedName name="solver_typ" localSheetId="8" hidden="1">1</definedName>
    <definedName name="solver_typ" localSheetId="6" hidden="1">1</definedName>
    <definedName name="solver_typ" localSheetId="3" hidden="1">2</definedName>
    <definedName name="solver_typ" localSheetId="7" hidden="1">1</definedName>
    <definedName name="solver_typ" localSheetId="5" hidden="1">1</definedName>
    <definedName name="solver_typ" localSheetId="2" hidden="1">2</definedName>
    <definedName name="solver_typ" localSheetId="9" hidden="1">1</definedName>
    <definedName name="solver_val" localSheetId="1" hidden="1">0</definedName>
    <definedName name="solver_val" localSheetId="4" hidden="1">0</definedName>
    <definedName name="solver_val" localSheetId="8" hidden="1">0</definedName>
    <definedName name="solver_val" localSheetId="6" hidden="1">0</definedName>
    <definedName name="solver_val" localSheetId="3" hidden="1">0</definedName>
    <definedName name="solver_val" localSheetId="7" hidden="1">0</definedName>
    <definedName name="solver_val" localSheetId="5" hidden="1">0</definedName>
    <definedName name="solver_val" localSheetId="2" hidden="1">0</definedName>
    <definedName name="solver_val" localSheetId="9" hidden="1">0</definedName>
    <definedName name="solver_ver" localSheetId="1" hidden="1">3</definedName>
    <definedName name="solver_ver" localSheetId="4" hidden="1">3</definedName>
    <definedName name="solver_ver" localSheetId="8" hidden="1">3</definedName>
    <definedName name="solver_ver" localSheetId="6" hidden="1">3</definedName>
    <definedName name="solver_ver" localSheetId="3" hidden="1">3</definedName>
    <definedName name="solver_ver" localSheetId="7" hidden="1">3</definedName>
    <definedName name="solver_ver" localSheetId="5" hidden="1">3</definedName>
    <definedName name="solver_ver" localSheetId="2" hidden="1">3</definedName>
    <definedName name="solver_ver" localSheetId="9" hidden="1">3</definedName>
  </definedNames>
  <calcPr calcId="171027"/>
</workbook>
</file>

<file path=xl/calcChain.xml><?xml version="1.0" encoding="utf-8"?>
<calcChain xmlns="http://schemas.openxmlformats.org/spreadsheetml/2006/main">
  <c r="D17" i="30" l="1"/>
  <c r="C17" i="30"/>
  <c r="D16" i="30"/>
  <c r="C16" i="30"/>
  <c r="D15" i="30"/>
  <c r="C15" i="30"/>
  <c r="D14" i="30"/>
  <c r="C14" i="30"/>
  <c r="D13" i="30"/>
  <c r="C13" i="30"/>
  <c r="D12" i="30"/>
  <c r="C12" i="30"/>
  <c r="D11" i="30"/>
  <c r="C11" i="30"/>
  <c r="D10" i="30"/>
  <c r="C10" i="30"/>
  <c r="D9" i="30"/>
  <c r="C9" i="30"/>
  <c r="D8" i="30"/>
  <c r="C8" i="30"/>
  <c r="D7" i="30"/>
  <c r="C7" i="30"/>
  <c r="D6" i="30"/>
  <c r="C6" i="30"/>
  <c r="D25" i="28" l="1"/>
  <c r="D24" i="28"/>
  <c r="D23" i="28"/>
  <c r="D22" i="28"/>
  <c r="D21" i="28"/>
  <c r="D20" i="28"/>
  <c r="I19" i="28"/>
  <c r="D19" i="28"/>
  <c r="D18" i="28"/>
  <c r="D17" i="28"/>
  <c r="I16" i="28"/>
  <c r="D16" i="28"/>
  <c r="I15" i="28"/>
  <c r="D15" i="28"/>
  <c r="I14" i="28"/>
  <c r="D14" i="28"/>
  <c r="I13" i="28"/>
  <c r="D13" i="28"/>
  <c r="I12" i="28"/>
  <c r="D12" i="28"/>
  <c r="I11" i="28"/>
  <c r="D11" i="28"/>
  <c r="I10" i="28"/>
  <c r="D10" i="28"/>
  <c r="I9" i="28"/>
  <c r="D9" i="28"/>
  <c r="I8" i="28"/>
  <c r="D8" i="28"/>
  <c r="I7" i="28"/>
  <c r="D7" i="28"/>
  <c r="I6" i="28"/>
  <c r="D6" i="28"/>
  <c r="I5" i="28"/>
  <c r="D5" i="28"/>
  <c r="G19" i="26"/>
  <c r="G16" i="26"/>
  <c r="G15" i="26"/>
  <c r="G14" i="26"/>
  <c r="G13" i="26"/>
  <c r="G12" i="26"/>
  <c r="G11" i="26"/>
  <c r="G10" i="26"/>
  <c r="G9" i="26"/>
  <c r="G8" i="26"/>
  <c r="G7" i="26"/>
  <c r="G6" i="26"/>
  <c r="G5" i="26"/>
  <c r="I18" i="28" l="1"/>
  <c r="I20" i="28" s="1"/>
  <c r="J16" i="23"/>
  <c r="J15" i="23"/>
  <c r="J14" i="23"/>
  <c r="J13" i="23"/>
  <c r="J12" i="23"/>
  <c r="J11" i="23"/>
  <c r="J10" i="23"/>
  <c r="J9" i="23"/>
  <c r="J8" i="23"/>
  <c r="J7" i="23"/>
  <c r="J6" i="23"/>
  <c r="J5" i="23"/>
  <c r="G19" i="18" l="1"/>
  <c r="C14" i="29" s="1"/>
  <c r="G16" i="18"/>
  <c r="G15" i="18"/>
  <c r="G14" i="18"/>
  <c r="G13" i="18"/>
  <c r="G12" i="18"/>
  <c r="G11" i="18"/>
  <c r="G10" i="18"/>
  <c r="G9" i="18"/>
  <c r="G8" i="18"/>
  <c r="G7" i="18"/>
  <c r="G6" i="18"/>
  <c r="G5" i="18"/>
  <c r="D25" i="17"/>
  <c r="D24" i="17"/>
  <c r="D23" i="17"/>
  <c r="D22" i="17"/>
  <c r="D21" i="17"/>
  <c r="D20" i="17"/>
  <c r="D19" i="17"/>
  <c r="D18" i="17"/>
  <c r="D17" i="17"/>
  <c r="H16" i="17"/>
  <c r="D16" i="17"/>
  <c r="H15" i="17"/>
  <c r="D15" i="17"/>
  <c r="H14" i="17"/>
  <c r="D14" i="17"/>
  <c r="H13" i="17"/>
  <c r="D13" i="17"/>
  <c r="H12" i="17"/>
  <c r="D12" i="17"/>
  <c r="H11" i="17"/>
  <c r="D11" i="17"/>
  <c r="H10" i="17"/>
  <c r="D10" i="17"/>
  <c r="H9" i="17"/>
  <c r="D9" i="17"/>
  <c r="H8" i="17"/>
  <c r="D8" i="17"/>
  <c r="H7" i="17"/>
  <c r="D7" i="17"/>
  <c r="H6" i="17"/>
  <c r="D6" i="17"/>
  <c r="H5" i="17"/>
  <c r="D5" i="17"/>
  <c r="G19" i="16"/>
  <c r="G16" i="16"/>
  <c r="G15" i="16"/>
  <c r="G14" i="16"/>
  <c r="G13" i="16"/>
  <c r="G12" i="16"/>
  <c r="G11" i="16"/>
  <c r="G10" i="16"/>
  <c r="G9" i="16"/>
  <c r="G8" i="16"/>
  <c r="G7" i="16"/>
  <c r="G6" i="16"/>
  <c r="G5" i="16"/>
  <c r="D25" i="15"/>
  <c r="D24" i="15"/>
  <c r="D23" i="15"/>
  <c r="D22" i="15"/>
  <c r="D21" i="15"/>
  <c r="D20" i="15"/>
  <c r="D19" i="15"/>
  <c r="D18" i="15"/>
  <c r="D17" i="15"/>
  <c r="H16" i="15"/>
  <c r="D16" i="15"/>
  <c r="H15" i="15"/>
  <c r="D15" i="15"/>
  <c r="H14" i="15"/>
  <c r="D14" i="15"/>
  <c r="H13" i="15"/>
  <c r="D13" i="15"/>
  <c r="H12" i="15"/>
  <c r="D12" i="15"/>
  <c r="H11" i="15"/>
  <c r="D11" i="15"/>
  <c r="H10" i="15"/>
  <c r="D10" i="15"/>
  <c r="H9" i="15"/>
  <c r="D9" i="15"/>
  <c r="H8" i="15"/>
  <c r="D8" i="15"/>
  <c r="H7" i="15"/>
  <c r="D7" i="15"/>
  <c r="H6" i="15"/>
  <c r="D6" i="15"/>
  <c r="H5" i="15"/>
  <c r="D5" i="15"/>
  <c r="D25" i="11"/>
  <c r="D24" i="11"/>
  <c r="D23" i="11"/>
  <c r="D22" i="11"/>
  <c r="D21" i="11"/>
  <c r="D20" i="11"/>
  <c r="I19" i="11"/>
  <c r="E14" i="29" s="1"/>
  <c r="D14" i="29" s="1"/>
  <c r="D19" i="11"/>
  <c r="D18" i="11"/>
  <c r="D17" i="11"/>
  <c r="I16" i="11"/>
  <c r="D16" i="11"/>
  <c r="I15" i="11"/>
  <c r="D15" i="11"/>
  <c r="I14" i="11"/>
  <c r="D14" i="11"/>
  <c r="I13" i="11"/>
  <c r="D13" i="11"/>
  <c r="I12" i="11"/>
  <c r="D12" i="11"/>
  <c r="I11" i="11"/>
  <c r="D11" i="11"/>
  <c r="I10" i="11"/>
  <c r="D10" i="11"/>
  <c r="I9" i="11"/>
  <c r="D9" i="11"/>
  <c r="I8" i="11"/>
  <c r="D8" i="11"/>
  <c r="I7" i="11"/>
  <c r="D7" i="11"/>
  <c r="I6" i="11"/>
  <c r="D6" i="11"/>
  <c r="I5" i="11"/>
  <c r="D5" i="11"/>
  <c r="I19" i="10"/>
  <c r="H18" i="17" l="1"/>
  <c r="H18" i="15"/>
  <c r="D15" i="29" s="1"/>
  <c r="I18" i="11"/>
  <c r="E15" i="29" s="1"/>
  <c r="I8" i="10"/>
  <c r="I20" i="11" l="1"/>
  <c r="D25" i="10"/>
  <c r="D24" i="10"/>
  <c r="D23" i="10"/>
  <c r="D22" i="10"/>
  <c r="D21" i="10"/>
  <c r="D20" i="10"/>
  <c r="D19" i="10"/>
  <c r="D18" i="10"/>
  <c r="D17" i="10"/>
  <c r="I16" i="10"/>
  <c r="D16" i="10"/>
  <c r="I15" i="10"/>
  <c r="D15" i="10"/>
  <c r="I14" i="10"/>
  <c r="D14" i="10"/>
  <c r="I13" i="10"/>
  <c r="D13" i="10"/>
  <c r="I12" i="10"/>
  <c r="D12" i="10"/>
  <c r="I11" i="10"/>
  <c r="D11" i="10"/>
  <c r="I10" i="10"/>
  <c r="D10" i="10"/>
  <c r="I9" i="10"/>
  <c r="D9" i="10"/>
  <c r="D8" i="10"/>
  <c r="I7" i="10"/>
  <c r="D7" i="10"/>
  <c r="I6" i="10"/>
  <c r="D6" i="10"/>
  <c r="I5" i="10"/>
  <c r="D5" i="10"/>
  <c r="I18" i="10" l="1"/>
  <c r="C15" i="29" s="1"/>
  <c r="I20" i="10" l="1"/>
</calcChain>
</file>

<file path=xl/sharedStrings.xml><?xml version="1.0" encoding="utf-8"?>
<sst xmlns="http://schemas.openxmlformats.org/spreadsheetml/2006/main" count="443" uniqueCount="105">
  <si>
    <t>variabili</t>
  </si>
  <si>
    <t>valori</t>
  </si>
  <si>
    <t>X12</t>
  </si>
  <si>
    <t>X13</t>
  </si>
  <si>
    <t>X14</t>
  </si>
  <si>
    <t>X26</t>
  </si>
  <si>
    <t>X46</t>
  </si>
  <si>
    <t>X34</t>
  </si>
  <si>
    <t>X35</t>
  </si>
  <si>
    <t>X38</t>
  </si>
  <si>
    <t>X45</t>
  </si>
  <si>
    <t>X57</t>
  </si>
  <si>
    <t>X67</t>
  </si>
  <si>
    <t>X68</t>
  </si>
  <si>
    <t>X78</t>
  </si>
  <si>
    <t>X79</t>
  </si>
  <si>
    <t>X710</t>
  </si>
  <si>
    <t>X89</t>
  </si>
  <si>
    <t>X810</t>
  </si>
  <si>
    <t>X910</t>
  </si>
  <si>
    <t>X911</t>
  </si>
  <si>
    <t>X1112</t>
  </si>
  <si>
    <t>X1012</t>
  </si>
  <si>
    <t>EQUAZIONI</t>
  </si>
  <si>
    <t>X12-X26=0</t>
  </si>
  <si>
    <t>X13-X34-X38-X35=0</t>
  </si>
  <si>
    <t>X35+X45-X57=0</t>
  </si>
  <si>
    <t>X14+X34-X45-X46=0</t>
  </si>
  <si>
    <t>X26+X46-X67-X68=0</t>
  </si>
  <si>
    <t>X57+X67-X78-X79-X710=0</t>
  </si>
  <si>
    <t>X68+X38+X78-X89-X810=0</t>
  </si>
  <si>
    <t>X79+X89-X910-X911=0</t>
  </si>
  <si>
    <t>X710+X810+X910-X1012=0</t>
  </si>
  <si>
    <t>X911-X1112=0</t>
  </si>
  <si>
    <t>-X12-X13-X14+1=0</t>
  </si>
  <si>
    <t>X1012+X1112-1=0</t>
  </si>
  <si>
    <t>Pfallimento</t>
  </si>
  <si>
    <t>Psuccesso</t>
  </si>
  <si>
    <t>Costo (€)</t>
  </si>
  <si>
    <t>COSTO PROBABILE</t>
  </si>
  <si>
    <t>PROBABILITA' PERCORSO SINTESI</t>
  </si>
  <si>
    <t>max</t>
  </si>
  <si>
    <t>min</t>
  </si>
  <si>
    <t>SINTESI RISULTATI</t>
  </si>
  <si>
    <t>COSTO MIN</t>
  </si>
  <si>
    <t>COSTO</t>
  </si>
  <si>
    <t>INDICE MULT MAX</t>
  </si>
  <si>
    <t xml:space="preserve">COSTO </t>
  </si>
  <si>
    <t>IM = FOB = PROB/COSTO</t>
  </si>
  <si>
    <t>SOLUZIONE PRESCELTA</t>
  </si>
  <si>
    <t>Numero eq.</t>
  </si>
  <si>
    <t>Equazione</t>
  </si>
  <si>
    <t>Ricerca probabilità di successo massima con metodo GRG non lineare</t>
  </si>
  <si>
    <t>nodi cong.</t>
  </si>
  <si>
    <t>N1N2</t>
  </si>
  <si>
    <t>N1N3</t>
  </si>
  <si>
    <t>N1N4</t>
  </si>
  <si>
    <t>N2N6</t>
  </si>
  <si>
    <t>N4N6</t>
  </si>
  <si>
    <t>N3N4</t>
  </si>
  <si>
    <t>N3N5</t>
  </si>
  <si>
    <t>N3N8</t>
  </si>
  <si>
    <t>N4N5</t>
  </si>
  <si>
    <t>N5N7</t>
  </si>
  <si>
    <t>N6N7</t>
  </si>
  <si>
    <t>N6N8</t>
  </si>
  <si>
    <t>N7N8</t>
  </si>
  <si>
    <t>N7N9</t>
  </si>
  <si>
    <t>N7N10</t>
  </si>
  <si>
    <t>N8N9</t>
  </si>
  <si>
    <t>N8N10</t>
  </si>
  <si>
    <t>N9N10</t>
  </si>
  <si>
    <t>N9N11</t>
  </si>
  <si>
    <t>N11N12</t>
  </si>
  <si>
    <t>N10N12</t>
  </si>
  <si>
    <t>PRINCIPIO ATTIVO</t>
  </si>
  <si>
    <t>PROBABILITA' PROCESSO</t>
  </si>
  <si>
    <t>COSTO PROCESSO</t>
  </si>
  <si>
    <t>€/kg P</t>
  </si>
  <si>
    <t>Pinsuccesso</t>
  </si>
  <si>
    <t>Costo (€/kg P)</t>
  </si>
  <si>
    <t>PRINCIPIO ATTIVO: risultato processo che minimizza il costo di produzione con Simplesso</t>
  </si>
  <si>
    <t>PRINCIPIO ATTIVO: risultato processo che minimizza il costo di produzione con GRG</t>
  </si>
  <si>
    <t>PRINCIPIO ATTIVO: risultato processo che minimizza il costo di produzione con Evolutivo</t>
  </si>
  <si>
    <t>PRINCIPIO ATTIVO: ricerca del processo a massima probabilità di successo con metodo GRG</t>
  </si>
  <si>
    <t>PRINCIPIO ATTIVO: ricerca del processo a massima probabilità di successo con metodo Evolutivo</t>
  </si>
  <si>
    <t>PRINCIPIO ATTIVO: ricerca del processo a massimo indice multiplo con metodo Evolutivo</t>
  </si>
  <si>
    <t>PRINCIPIO ATTIVO: ricerca del processo a massimo indice multiplo con metodo GRG</t>
  </si>
  <si>
    <t>VERIFICA: CALCOLO PROBABILITA' E INDICE MULTIPLO PER LA SOLUZIONE CHE RENDE MINIMO IL COSTO</t>
  </si>
  <si>
    <t xml:space="preserve"> SIM, GRG, EVO</t>
  </si>
  <si>
    <t>PROBABILITA PROCESSO</t>
  </si>
  <si>
    <t>GRG, EVO</t>
  </si>
  <si>
    <t>PROB.</t>
  </si>
  <si>
    <t>Nelle colonna valori è stato impostato, per tentativo, un processo iniziale compatibile con i vincoli (12 equazioni ai nodi)</t>
  </si>
  <si>
    <t xml:space="preserve">PRINCIPIO ATTIVO: dati costo e probabilità insuccesso per gli step </t>
  </si>
  <si>
    <t>L'indice multiplO è il rapporto PROBABILITA/COSTO</t>
  </si>
  <si>
    <t>PROB. SUCCESSO MAX</t>
  </si>
  <si>
    <t>Questo metodo raggiunge il minimo con difficoltà</t>
  </si>
  <si>
    <t>dopo diverse ricerche di minimo partendo</t>
  </si>
  <si>
    <t>da processi iniziali diversi</t>
  </si>
  <si>
    <t>ANALISI DI ALCUNE SOLUZIONI E FRONTIERA OTTIMALE</t>
  </si>
  <si>
    <t>I/COSTO*10000</t>
  </si>
  <si>
    <t>PROB</t>
  </si>
  <si>
    <t>Ricerca del processo ottimale per la produzione di un principio attivo</t>
  </si>
  <si>
    <r>
      <rPr>
        <b/>
        <sz val="11"/>
        <color theme="1"/>
        <rFont val="Calibri"/>
        <family val="2"/>
        <scheme val="minor"/>
      </rPr>
      <t>Autore</t>
    </r>
    <r>
      <rPr>
        <sz val="11"/>
        <color theme="1"/>
        <rFont val="Calibri"/>
        <family val="2"/>
        <scheme val="minor"/>
      </rPr>
      <t>: Hume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</si>
</sst>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%"/>
    <numFmt numFmtId="165" formatCode="0.0"/>
    <numFmt numFmtId="166" formatCode="0.000E+00"/>
    <numFmt numFmtId="167" formatCode="0.000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9" fontId="0" fillId="0" borderId="0" xfId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right"/>
    </xf>
    <xf numFmtId="9" fontId="0" fillId="0" borderId="8" xfId="1" applyFont="1" applyBorder="1"/>
    <xf numFmtId="9" fontId="0" fillId="0" borderId="9" xfId="1" applyFont="1" applyBorder="1"/>
    <xf numFmtId="0" fontId="0" fillId="0" borderId="10" xfId="0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2" fillId="0" borderId="13" xfId="0" applyFont="1" applyBorder="1"/>
    <xf numFmtId="0" fontId="2" fillId="0" borderId="7" xfId="0" applyFont="1" applyBorder="1"/>
    <xf numFmtId="0" fontId="0" fillId="0" borderId="16" xfId="0" applyFont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0" fillId="0" borderId="19" xfId="0" applyBorder="1"/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/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0" fillId="0" borderId="25" xfId="0" applyFont="1" applyBorder="1" applyAlignment="1">
      <alignment horizontal="right"/>
    </xf>
    <xf numFmtId="0" fontId="4" fillId="0" borderId="18" xfId="0" applyFon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0" borderId="1" xfId="0" applyFont="1" applyBorder="1"/>
    <xf numFmtId="0" fontId="2" fillId="0" borderId="26" xfId="0" applyFont="1" applyBorder="1"/>
    <xf numFmtId="0" fontId="0" fillId="0" borderId="5" xfId="0" applyFont="1" applyBorder="1"/>
    <xf numFmtId="9" fontId="0" fillId="2" borderId="6" xfId="1" applyFont="1" applyFill="1" applyBorder="1"/>
    <xf numFmtId="0" fontId="0" fillId="0" borderId="7" xfId="0" applyFont="1" applyBorder="1"/>
    <xf numFmtId="0" fontId="3" fillId="0" borderId="8" xfId="0" applyFont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9" fontId="0" fillId="2" borderId="9" xfId="1" applyFont="1" applyFill="1" applyBorder="1"/>
    <xf numFmtId="0" fontId="2" fillId="0" borderId="2" xfId="0" applyFont="1" applyBorder="1"/>
    <xf numFmtId="0" fontId="4" fillId="0" borderId="3" xfId="0" applyFont="1" applyBorder="1"/>
    <xf numFmtId="0" fontId="2" fillId="0" borderId="3" xfId="0" applyFont="1" applyBorder="1" applyAlignment="1">
      <alignment horizontal="center"/>
    </xf>
    <xf numFmtId="166" fontId="0" fillId="0" borderId="0" xfId="0" applyNumberFormat="1"/>
    <xf numFmtId="167" fontId="6" fillId="0" borderId="0" xfId="0" applyNumberFormat="1" applyFont="1"/>
    <xf numFmtId="168" fontId="6" fillId="0" borderId="0" xfId="0" applyNumberFormat="1" applyFont="1"/>
    <xf numFmtId="168" fontId="0" fillId="0" borderId="0" xfId="0" applyNumberFormat="1"/>
    <xf numFmtId="168" fontId="3" fillId="0" borderId="0" xfId="0" applyNumberFormat="1" applyFont="1"/>
    <xf numFmtId="2" fontId="0" fillId="0" borderId="0" xfId="0" applyNumberFormat="1"/>
    <xf numFmtId="2" fontId="6" fillId="0" borderId="0" xfId="0" applyNumberFormat="1" applyFont="1"/>
    <xf numFmtId="2" fontId="3" fillId="0" borderId="0" xfId="0" applyNumberFormat="1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ANALISI</a:t>
            </a:r>
            <a:r>
              <a:rPr lang="en-US" baseline="0"/>
              <a:t> SOLUZIONI</a:t>
            </a:r>
            <a:endParaRPr lang="en-US"/>
          </a:p>
        </c:rich>
      </c:tx>
      <c:layout>
        <c:manualLayout>
          <c:xMode val="edge"/>
          <c:yMode val="edge"/>
          <c:x val="0.35027077865266842"/>
          <c:y val="2.3148148148148147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FRONTIERA!$D$5</c:f>
              <c:strCache>
                <c:ptCount val="1"/>
                <c:pt idx="0">
                  <c:v>PROB</c:v>
                </c:pt>
              </c:strCache>
            </c:strRef>
          </c:tx>
          <c:spPr>
            <a:ln w="28575">
              <a:noFill/>
            </a:ln>
          </c:spPr>
          <c:xVal>
            <c:numRef>
              <c:f>FRONTIERA!$C$6:$C$17</c:f>
              <c:numCache>
                <c:formatCode>0.00</c:formatCode>
                <c:ptCount val="12"/>
                <c:pt idx="0">
                  <c:v>9.1324200913242013</c:v>
                </c:pt>
                <c:pt idx="1">
                  <c:v>9.1324200913242013</c:v>
                </c:pt>
                <c:pt idx="2">
                  <c:v>9.9502487562189046</c:v>
                </c:pt>
                <c:pt idx="3">
                  <c:v>9.9502487562189046</c:v>
                </c:pt>
                <c:pt idx="4">
                  <c:v>10.1010101010101</c:v>
                </c:pt>
                <c:pt idx="5">
                  <c:v>10.416666666666666</c:v>
                </c:pt>
                <c:pt idx="6">
                  <c:v>10.75268817204301</c:v>
                </c:pt>
                <c:pt idx="7">
                  <c:v>10.928961748633879</c:v>
                </c:pt>
                <c:pt idx="8">
                  <c:v>10.928961748633879</c:v>
                </c:pt>
                <c:pt idx="9">
                  <c:v>11.299435028248588</c:v>
                </c:pt>
                <c:pt idx="10">
                  <c:v>11.904761904761905</c:v>
                </c:pt>
                <c:pt idx="11">
                  <c:v>12.345679012345679</c:v>
                </c:pt>
              </c:numCache>
            </c:numRef>
          </c:xVal>
          <c:yVal>
            <c:numRef>
              <c:f>FRONTIERA!$D$6:$D$17</c:f>
              <c:numCache>
                <c:formatCode>0.0%</c:formatCode>
                <c:ptCount val="12"/>
                <c:pt idx="0">
                  <c:v>0.51581124</c:v>
                </c:pt>
                <c:pt idx="1">
                  <c:v>0.5127948</c:v>
                </c:pt>
                <c:pt idx="2">
                  <c:v>0.63680400000000004</c:v>
                </c:pt>
                <c:pt idx="3">
                  <c:v>0.34700400000000003</c:v>
                </c:pt>
                <c:pt idx="4">
                  <c:v>0.41040000000000004</c:v>
                </c:pt>
                <c:pt idx="5">
                  <c:v>0.32832</c:v>
                </c:pt>
                <c:pt idx="6">
                  <c:v>0.21492134999999998</c:v>
                </c:pt>
                <c:pt idx="7">
                  <c:v>0.31847039999999999</c:v>
                </c:pt>
                <c:pt idx="8">
                  <c:v>0.43092000000000003</c:v>
                </c:pt>
                <c:pt idx="9">
                  <c:v>0.15674714999999997</c:v>
                </c:pt>
                <c:pt idx="10">
                  <c:v>0.1454355</c:v>
                </c:pt>
                <c:pt idx="11">
                  <c:v>0.16458450749999998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8A-48C6-8A6E-E76434D6B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280"/>
        <c:axId val="131267200"/>
      </c:scatterChart>
      <c:valAx>
        <c:axId val="131265280"/>
        <c:scaling>
          <c:orientation val="minMax"/>
          <c:min val="9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1/COSTO*10000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1267200"/>
        <c:crosses val="autoZero"/>
        <c:crossBetween val="midCat"/>
        <c:majorUnit val="1"/>
      </c:valAx>
      <c:valAx>
        <c:axId val="131267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PROBABILITA'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1265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16</xdr:row>
      <xdr:rowOff>83820</xdr:rowOff>
    </xdr:from>
    <xdr:to>
      <xdr:col>8</xdr:col>
      <xdr:colOff>373380</xdr:colOff>
      <xdr:row>17</xdr:row>
      <xdr:rowOff>15240</xdr:rowOff>
    </xdr:to>
    <xdr:sp macro="" textlink="">
      <xdr:nvSpPr>
        <xdr:cNvPr id="2" name="Ova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726680" y="3009900"/>
          <a:ext cx="10668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220980</xdr:colOff>
      <xdr:row>9</xdr:row>
      <xdr:rowOff>144780</xdr:rowOff>
    </xdr:from>
    <xdr:to>
      <xdr:col>9</xdr:col>
      <xdr:colOff>327660</xdr:colOff>
      <xdr:row>10</xdr:row>
      <xdr:rowOff>76200</xdr:rowOff>
    </xdr:to>
    <xdr:sp macro="" textlink="">
      <xdr:nvSpPr>
        <xdr:cNvPr id="3" name="Ova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290560" y="1790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266700</xdr:colOff>
      <xdr:row>23</xdr:row>
      <xdr:rowOff>38100</xdr:rowOff>
    </xdr:from>
    <xdr:to>
      <xdr:col>9</xdr:col>
      <xdr:colOff>373380</xdr:colOff>
      <xdr:row>23</xdr:row>
      <xdr:rowOff>152400</xdr:rowOff>
    </xdr:to>
    <xdr:sp macro="" textlink="">
      <xdr:nvSpPr>
        <xdr:cNvPr id="4" name="Ova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336280" y="42443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297180</xdr:colOff>
      <xdr:row>15</xdr:row>
      <xdr:rowOff>99060</xdr:rowOff>
    </xdr:from>
    <xdr:to>
      <xdr:col>10</xdr:col>
      <xdr:colOff>403860</xdr:colOff>
      <xdr:row>16</xdr:row>
      <xdr:rowOff>30480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976360" y="28422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30480</xdr:colOff>
      <xdr:row>18</xdr:row>
      <xdr:rowOff>114300</xdr:rowOff>
    </xdr:from>
    <xdr:to>
      <xdr:col>14</xdr:col>
      <xdr:colOff>137160</xdr:colOff>
      <xdr:row>19</xdr:row>
      <xdr:rowOff>45720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148060" y="34061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563880</xdr:colOff>
      <xdr:row>10</xdr:row>
      <xdr:rowOff>22860</xdr:rowOff>
    </xdr:from>
    <xdr:to>
      <xdr:col>12</xdr:col>
      <xdr:colOff>60960</xdr:colOff>
      <xdr:row>10</xdr:row>
      <xdr:rowOff>137160</xdr:rowOff>
    </xdr:to>
    <xdr:sp macro="" textlink="">
      <xdr:nvSpPr>
        <xdr:cNvPr id="7" name="Ova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852660" y="18516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304800</xdr:colOff>
      <xdr:row>13</xdr:row>
      <xdr:rowOff>175260</xdr:rowOff>
    </xdr:from>
    <xdr:to>
      <xdr:col>16</xdr:col>
      <xdr:colOff>411480</xdr:colOff>
      <xdr:row>14</xdr:row>
      <xdr:rowOff>106680</xdr:rowOff>
    </xdr:to>
    <xdr:sp macro="" textlink="">
      <xdr:nvSpPr>
        <xdr:cNvPr id="8" name="Ova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641580" y="2552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396240</xdr:colOff>
      <xdr:row>10</xdr:row>
      <xdr:rowOff>76200</xdr:rowOff>
    </xdr:from>
    <xdr:to>
      <xdr:col>13</xdr:col>
      <xdr:colOff>502920</xdr:colOff>
      <xdr:row>11</xdr:row>
      <xdr:rowOff>7620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904220" y="19050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297180</xdr:colOff>
      <xdr:row>8</xdr:row>
      <xdr:rowOff>83820</xdr:rowOff>
    </xdr:from>
    <xdr:to>
      <xdr:col>15</xdr:col>
      <xdr:colOff>403860</xdr:colOff>
      <xdr:row>9</xdr:row>
      <xdr:rowOff>15240</xdr:rowOff>
    </xdr:to>
    <xdr:sp macro="" textlink="">
      <xdr:nvSpPr>
        <xdr:cNvPr id="10" name="Ova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2024360" y="15468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228600</xdr:colOff>
      <xdr:row>13</xdr:row>
      <xdr:rowOff>160020</xdr:rowOff>
    </xdr:from>
    <xdr:to>
      <xdr:col>15</xdr:col>
      <xdr:colOff>335280</xdr:colOff>
      <xdr:row>14</xdr:row>
      <xdr:rowOff>91440</xdr:rowOff>
    </xdr:to>
    <xdr:sp macro="" textlink="">
      <xdr:nvSpPr>
        <xdr:cNvPr id="11" name="Ova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1955780" y="25374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30480</xdr:colOff>
      <xdr:row>22</xdr:row>
      <xdr:rowOff>15240</xdr:rowOff>
    </xdr:from>
    <xdr:to>
      <xdr:col>13</xdr:col>
      <xdr:colOff>137160</xdr:colOff>
      <xdr:row>22</xdr:row>
      <xdr:rowOff>129540</xdr:rowOff>
    </xdr:to>
    <xdr:sp macro="" textlink="">
      <xdr:nvSpPr>
        <xdr:cNvPr id="12" name="Ova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0538460" y="40386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373380</xdr:colOff>
      <xdr:row>9</xdr:row>
      <xdr:rowOff>68580</xdr:rowOff>
    </xdr:from>
    <xdr:to>
      <xdr:col>17</xdr:col>
      <xdr:colOff>480060</xdr:colOff>
      <xdr:row>10</xdr:row>
      <xdr:rowOff>0</xdr:rowOff>
    </xdr:to>
    <xdr:sp macro="" textlink="">
      <xdr:nvSpPr>
        <xdr:cNvPr id="13" name="Ova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3319760" y="1714500"/>
          <a:ext cx="106680" cy="1143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121537</xdr:colOff>
      <xdr:row>14</xdr:row>
      <xdr:rowOff>91440</xdr:rowOff>
    </xdr:from>
    <xdr:to>
      <xdr:col>15</xdr:col>
      <xdr:colOff>281940</xdr:colOff>
      <xdr:row>18</xdr:row>
      <xdr:rowOff>131039</xdr:rowOff>
    </xdr:to>
    <xdr:cxnSp macro="">
      <xdr:nvCxnSpPr>
        <xdr:cNvPr id="14" name="Connettore 2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stCxn id="6" idx="7"/>
          <a:endCxn id="11" idx="4"/>
        </xdr:cNvCxnSpPr>
      </xdr:nvCxnSpPr>
      <xdr:spPr>
        <a:xfrm flipV="1">
          <a:off x="11239117" y="2651760"/>
          <a:ext cx="770003" cy="7711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320040</xdr:colOff>
      <xdr:row>15</xdr:row>
      <xdr:rowOff>156210</xdr:rowOff>
    </xdr:from>
    <xdr:to>
      <xdr:col>10</xdr:col>
      <xdr:colOff>297180</xdr:colOff>
      <xdr:row>16</xdr:row>
      <xdr:rowOff>144780</xdr:rowOff>
    </xdr:to>
    <xdr:cxnSp macro="">
      <xdr:nvCxnSpPr>
        <xdr:cNvPr id="15" name="Connettore 2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endCxn id="5" idx="2"/>
        </xdr:cNvCxnSpPr>
      </xdr:nvCxnSpPr>
      <xdr:spPr>
        <a:xfrm flipV="1">
          <a:off x="7780020" y="2899410"/>
          <a:ext cx="1196340" cy="171450"/>
        </a:xfrm>
        <a:prstGeom prst="straightConnector1">
          <a:avLst/>
        </a:prstGeom>
        <a:ln w="15875">
          <a:noFill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320040</xdr:colOff>
      <xdr:row>10</xdr:row>
      <xdr:rowOff>59461</xdr:rowOff>
    </xdr:from>
    <xdr:to>
      <xdr:col>9</xdr:col>
      <xdr:colOff>236603</xdr:colOff>
      <xdr:row>16</xdr:row>
      <xdr:rowOff>83820</xdr:rowOff>
    </xdr:to>
    <xdr:cxnSp macro="">
      <xdr:nvCxnSpPr>
        <xdr:cNvPr id="16" name="Connettore 2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stCxn id="2" idx="0"/>
          <a:endCxn id="3" idx="3"/>
        </xdr:cNvCxnSpPr>
      </xdr:nvCxnSpPr>
      <xdr:spPr>
        <a:xfrm flipV="1">
          <a:off x="7780020" y="1888261"/>
          <a:ext cx="526163" cy="112163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289560</xdr:colOff>
      <xdr:row>10</xdr:row>
      <xdr:rowOff>0</xdr:rowOff>
    </xdr:from>
    <xdr:to>
      <xdr:col>11</xdr:col>
      <xdr:colOff>563880</xdr:colOff>
      <xdr:row>10</xdr:row>
      <xdr:rowOff>80010</xdr:rowOff>
    </xdr:to>
    <xdr:cxnSp macro="">
      <xdr:nvCxnSpPr>
        <xdr:cNvPr id="17" name="Connettore 2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endCxn id="7" idx="2"/>
        </xdr:cNvCxnSpPr>
      </xdr:nvCxnSpPr>
      <xdr:spPr>
        <a:xfrm>
          <a:off x="8359140" y="1828800"/>
          <a:ext cx="1493520" cy="8001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373380</xdr:colOff>
      <xdr:row>10</xdr:row>
      <xdr:rowOff>120421</xdr:rowOff>
    </xdr:from>
    <xdr:to>
      <xdr:col>11</xdr:col>
      <xdr:colOff>579503</xdr:colOff>
      <xdr:row>15</xdr:row>
      <xdr:rowOff>114300</xdr:rowOff>
    </xdr:to>
    <xdr:cxnSp macro="">
      <xdr:nvCxnSpPr>
        <xdr:cNvPr id="18" name="Connettore 2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>
          <a:endCxn id="7" idx="3"/>
        </xdr:cNvCxnSpPr>
      </xdr:nvCxnSpPr>
      <xdr:spPr>
        <a:xfrm flipV="1">
          <a:off x="9052560" y="1949221"/>
          <a:ext cx="815723" cy="90827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335280</xdr:colOff>
      <xdr:row>16</xdr:row>
      <xdr:rowOff>30480</xdr:rowOff>
    </xdr:from>
    <xdr:to>
      <xdr:col>10</xdr:col>
      <xdr:colOff>350520</xdr:colOff>
      <xdr:row>23</xdr:row>
      <xdr:rowOff>53340</xdr:rowOff>
    </xdr:to>
    <xdr:cxnSp macro="">
      <xdr:nvCxnSpPr>
        <xdr:cNvPr id="19" name="Connettore 2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>
          <a:endCxn id="5" idx="4"/>
        </xdr:cNvCxnSpPr>
      </xdr:nvCxnSpPr>
      <xdr:spPr>
        <a:xfrm flipV="1">
          <a:off x="8404860" y="2956560"/>
          <a:ext cx="624840" cy="130302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320040</xdr:colOff>
      <xdr:row>17</xdr:row>
      <xdr:rowOff>15240</xdr:rowOff>
    </xdr:from>
    <xdr:to>
      <xdr:col>9</xdr:col>
      <xdr:colOff>282323</xdr:colOff>
      <xdr:row>23</xdr:row>
      <xdr:rowOff>54839</xdr:rowOff>
    </xdr:to>
    <xdr:cxnSp macro="">
      <xdr:nvCxnSpPr>
        <xdr:cNvPr id="20" name="Connettore 2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>
          <a:stCxn id="2" idx="4"/>
          <a:endCxn id="4" idx="1"/>
        </xdr:cNvCxnSpPr>
      </xdr:nvCxnSpPr>
      <xdr:spPr>
        <a:xfrm>
          <a:off x="7780020" y="3124200"/>
          <a:ext cx="571883" cy="113687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22</xdr:row>
      <xdr:rowOff>72390</xdr:rowOff>
    </xdr:from>
    <xdr:to>
      <xdr:col>13</xdr:col>
      <xdr:colOff>30480</xdr:colOff>
      <xdr:row>23</xdr:row>
      <xdr:rowOff>114300</xdr:rowOff>
    </xdr:to>
    <xdr:cxnSp macro="">
      <xdr:nvCxnSpPr>
        <xdr:cNvPr id="21" name="Connettore 2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>
          <a:endCxn id="12" idx="2"/>
        </xdr:cNvCxnSpPr>
      </xdr:nvCxnSpPr>
      <xdr:spPr>
        <a:xfrm flipV="1">
          <a:off x="8427720" y="4095750"/>
          <a:ext cx="2110740" cy="22479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45337</xdr:colOff>
      <xdr:row>10</xdr:row>
      <xdr:rowOff>120421</xdr:rowOff>
    </xdr:from>
    <xdr:to>
      <xdr:col>13</xdr:col>
      <xdr:colOff>396240</xdr:colOff>
      <xdr:row>10</xdr:row>
      <xdr:rowOff>133350</xdr:rowOff>
    </xdr:to>
    <xdr:cxnSp macro="">
      <xdr:nvCxnSpPr>
        <xdr:cNvPr id="22" name="Connettore 2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>
          <a:stCxn id="7" idx="5"/>
          <a:endCxn id="9" idx="2"/>
        </xdr:cNvCxnSpPr>
      </xdr:nvCxnSpPr>
      <xdr:spPr>
        <a:xfrm>
          <a:off x="9943717" y="1949221"/>
          <a:ext cx="960503" cy="1292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45337</xdr:colOff>
      <xdr:row>10</xdr:row>
      <xdr:rowOff>120421</xdr:rowOff>
    </xdr:from>
    <xdr:to>
      <xdr:col>14</xdr:col>
      <xdr:colOff>46103</xdr:colOff>
      <xdr:row>18</xdr:row>
      <xdr:rowOff>131039</xdr:rowOff>
    </xdr:to>
    <xdr:cxnSp macro="">
      <xdr:nvCxnSpPr>
        <xdr:cNvPr id="23" name="Connettore 2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>
          <a:stCxn id="7" idx="5"/>
          <a:endCxn id="6" idx="1"/>
        </xdr:cNvCxnSpPr>
      </xdr:nvCxnSpPr>
      <xdr:spPr>
        <a:xfrm>
          <a:off x="9943717" y="1949221"/>
          <a:ext cx="1219966" cy="1473658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91440</xdr:colOff>
      <xdr:row>19</xdr:row>
      <xdr:rowOff>21361</xdr:rowOff>
    </xdr:from>
    <xdr:to>
      <xdr:col>14</xdr:col>
      <xdr:colOff>60577</xdr:colOff>
      <xdr:row>22</xdr:row>
      <xdr:rowOff>45720</xdr:rowOff>
    </xdr:to>
    <xdr:cxnSp macro="">
      <xdr:nvCxnSpPr>
        <xdr:cNvPr id="24" name="Connettore 2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 flipV="1">
          <a:off x="10599420" y="3496081"/>
          <a:ext cx="578737" cy="57299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457200</xdr:colOff>
      <xdr:row>8</xdr:row>
      <xdr:rowOff>181381</xdr:rowOff>
    </xdr:from>
    <xdr:to>
      <xdr:col>15</xdr:col>
      <xdr:colOff>312803</xdr:colOff>
      <xdr:row>10</xdr:row>
      <xdr:rowOff>167640</xdr:rowOff>
    </xdr:to>
    <xdr:cxnSp macro="">
      <xdr:nvCxnSpPr>
        <xdr:cNvPr id="25" name="Connettore 2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>
          <a:endCxn id="10" idx="3"/>
        </xdr:cNvCxnSpPr>
      </xdr:nvCxnSpPr>
      <xdr:spPr>
        <a:xfrm flipV="1">
          <a:off x="10965180" y="1644421"/>
          <a:ext cx="1074803" cy="3520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281940</xdr:colOff>
      <xdr:row>9</xdr:row>
      <xdr:rowOff>15240</xdr:rowOff>
    </xdr:from>
    <xdr:to>
      <xdr:col>15</xdr:col>
      <xdr:colOff>350520</xdr:colOff>
      <xdr:row>13</xdr:row>
      <xdr:rowOff>160020</xdr:rowOff>
    </xdr:to>
    <xdr:cxnSp macro="">
      <xdr:nvCxnSpPr>
        <xdr:cNvPr id="26" name="Connettore 2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stCxn id="11" idx="0"/>
          <a:endCxn id="10" idx="4"/>
        </xdr:cNvCxnSpPr>
      </xdr:nvCxnSpPr>
      <xdr:spPr>
        <a:xfrm flipV="1">
          <a:off x="12009120" y="1661160"/>
          <a:ext cx="68580" cy="87630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319657</xdr:colOff>
      <xdr:row>14</xdr:row>
      <xdr:rowOff>49530</xdr:rowOff>
    </xdr:from>
    <xdr:to>
      <xdr:col>16</xdr:col>
      <xdr:colOff>304800</xdr:colOff>
      <xdr:row>14</xdr:row>
      <xdr:rowOff>74701</xdr:rowOff>
    </xdr:to>
    <xdr:cxnSp macro="">
      <xdr:nvCxnSpPr>
        <xdr:cNvPr id="27" name="Connettore 2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>
          <a:stCxn id="11" idx="5"/>
          <a:endCxn id="8" idx="2"/>
        </xdr:cNvCxnSpPr>
      </xdr:nvCxnSpPr>
      <xdr:spPr>
        <a:xfrm flipV="1">
          <a:off x="12046837" y="2609850"/>
          <a:ext cx="594743" cy="25171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388237</xdr:colOff>
      <xdr:row>8</xdr:row>
      <xdr:rowOff>181381</xdr:rowOff>
    </xdr:from>
    <xdr:to>
      <xdr:col>17</xdr:col>
      <xdr:colOff>396240</xdr:colOff>
      <xdr:row>9</xdr:row>
      <xdr:rowOff>137160</xdr:rowOff>
    </xdr:to>
    <xdr:cxnSp macro="">
      <xdr:nvCxnSpPr>
        <xdr:cNvPr id="28" name="Connettore 2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>
          <a:stCxn id="10" idx="5"/>
        </xdr:cNvCxnSpPr>
      </xdr:nvCxnSpPr>
      <xdr:spPr>
        <a:xfrm>
          <a:off x="12115417" y="1644421"/>
          <a:ext cx="1227203" cy="13865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434340</xdr:colOff>
      <xdr:row>9</xdr:row>
      <xdr:rowOff>158521</xdr:rowOff>
    </xdr:from>
    <xdr:to>
      <xdr:col>17</xdr:col>
      <xdr:colOff>411863</xdr:colOff>
      <xdr:row>14</xdr:row>
      <xdr:rowOff>41910</xdr:rowOff>
    </xdr:to>
    <xdr:cxnSp macro="">
      <xdr:nvCxnSpPr>
        <xdr:cNvPr id="29" name="Connettore 2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V="1">
          <a:off x="12161520" y="1804441"/>
          <a:ext cx="587123" cy="79778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357757</xdr:colOff>
      <xdr:row>10</xdr:row>
      <xdr:rowOff>173761</xdr:rowOff>
    </xdr:from>
    <xdr:to>
      <xdr:col>13</xdr:col>
      <xdr:colOff>411863</xdr:colOff>
      <xdr:row>23</xdr:row>
      <xdr:rowOff>54839</xdr:rowOff>
    </xdr:to>
    <xdr:cxnSp macro="">
      <xdr:nvCxnSpPr>
        <xdr:cNvPr id="30" name="Connettore 2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>
          <a:stCxn id="4" idx="7"/>
          <a:endCxn id="9" idx="3"/>
        </xdr:cNvCxnSpPr>
      </xdr:nvCxnSpPr>
      <xdr:spPr>
        <a:xfrm flipV="1">
          <a:off x="8427337" y="2002561"/>
          <a:ext cx="2492506" cy="2258518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8</xdr:row>
      <xdr:rowOff>181381</xdr:rowOff>
    </xdr:from>
    <xdr:to>
      <xdr:col>15</xdr:col>
      <xdr:colOff>312803</xdr:colOff>
      <xdr:row>18</xdr:row>
      <xdr:rowOff>114300</xdr:rowOff>
    </xdr:to>
    <xdr:cxnSp macro="">
      <xdr:nvCxnSpPr>
        <xdr:cNvPr id="31" name="Connettore 2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>
          <a:endCxn id="10" idx="3"/>
        </xdr:cNvCxnSpPr>
      </xdr:nvCxnSpPr>
      <xdr:spPr>
        <a:xfrm flipV="1">
          <a:off x="11209020" y="1644421"/>
          <a:ext cx="830963" cy="17617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16</xdr:row>
      <xdr:rowOff>0</xdr:rowOff>
    </xdr:from>
    <xdr:to>
      <xdr:col>13</xdr:col>
      <xdr:colOff>30480</xdr:colOff>
      <xdr:row>22</xdr:row>
      <xdr:rowOff>72390</xdr:rowOff>
    </xdr:to>
    <xdr:cxnSp macro="">
      <xdr:nvCxnSpPr>
        <xdr:cNvPr id="32" name="Connettore 2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>
          <a:endCxn id="12" idx="2"/>
        </xdr:cNvCxnSpPr>
      </xdr:nvCxnSpPr>
      <xdr:spPr>
        <a:xfrm>
          <a:off x="9098280" y="2926080"/>
          <a:ext cx="1440180" cy="116967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449580</xdr:colOff>
      <xdr:row>11</xdr:row>
      <xdr:rowOff>7620</xdr:rowOff>
    </xdr:from>
    <xdr:to>
      <xdr:col>14</xdr:col>
      <xdr:colOff>91440</xdr:colOff>
      <xdr:row>18</xdr:row>
      <xdr:rowOff>129540</xdr:rowOff>
    </xdr:to>
    <xdr:cxnSp macro="">
      <xdr:nvCxnSpPr>
        <xdr:cNvPr id="33" name="Connettore 2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>
          <a:endCxn id="9" idx="4"/>
        </xdr:cNvCxnSpPr>
      </xdr:nvCxnSpPr>
      <xdr:spPr>
        <a:xfrm flipH="1" flipV="1">
          <a:off x="10957560" y="2019300"/>
          <a:ext cx="251460" cy="140208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373380</xdr:colOff>
      <xdr:row>15</xdr:row>
      <xdr:rowOff>152400</xdr:rowOff>
    </xdr:from>
    <xdr:to>
      <xdr:col>10</xdr:col>
      <xdr:colOff>320040</xdr:colOff>
      <xdr:row>16</xdr:row>
      <xdr:rowOff>140970</xdr:rowOff>
    </xdr:to>
    <xdr:cxnSp macro="">
      <xdr:nvCxnSpPr>
        <xdr:cNvPr id="34" name="Connettore 2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stCxn id="2" idx="6"/>
        </xdr:cNvCxnSpPr>
      </xdr:nvCxnSpPr>
      <xdr:spPr>
        <a:xfrm flipV="1">
          <a:off x="7833360" y="2895600"/>
          <a:ext cx="1165860" cy="17145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487297</xdr:colOff>
      <xdr:row>10</xdr:row>
      <xdr:rowOff>173761</xdr:rowOff>
    </xdr:from>
    <xdr:to>
      <xdr:col>15</xdr:col>
      <xdr:colOff>228600</xdr:colOff>
      <xdr:row>14</xdr:row>
      <xdr:rowOff>34290</xdr:rowOff>
    </xdr:to>
    <xdr:cxnSp macro="">
      <xdr:nvCxnSpPr>
        <xdr:cNvPr id="35" name="Connettore 2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>
          <a:stCxn id="9" idx="5"/>
          <a:endCxn id="11" idx="2"/>
        </xdr:cNvCxnSpPr>
      </xdr:nvCxnSpPr>
      <xdr:spPr>
        <a:xfrm>
          <a:off x="10995277" y="2002561"/>
          <a:ext cx="960503" cy="59204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16</xdr:row>
      <xdr:rowOff>83820</xdr:rowOff>
    </xdr:from>
    <xdr:to>
      <xdr:col>8</xdr:col>
      <xdr:colOff>373380</xdr:colOff>
      <xdr:row>17</xdr:row>
      <xdr:rowOff>15240</xdr:rowOff>
    </xdr:to>
    <xdr:sp macro="" textlink="">
      <xdr:nvSpPr>
        <xdr:cNvPr id="2" name="Ova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726680" y="3009900"/>
          <a:ext cx="10668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220980</xdr:colOff>
      <xdr:row>9</xdr:row>
      <xdr:rowOff>144780</xdr:rowOff>
    </xdr:from>
    <xdr:to>
      <xdr:col>9</xdr:col>
      <xdr:colOff>327660</xdr:colOff>
      <xdr:row>10</xdr:row>
      <xdr:rowOff>76200</xdr:rowOff>
    </xdr:to>
    <xdr:sp macro="" textlink="">
      <xdr:nvSpPr>
        <xdr:cNvPr id="3" name="Ova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290560" y="1790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266700</xdr:colOff>
      <xdr:row>23</xdr:row>
      <xdr:rowOff>38100</xdr:rowOff>
    </xdr:from>
    <xdr:to>
      <xdr:col>9</xdr:col>
      <xdr:colOff>373380</xdr:colOff>
      <xdr:row>23</xdr:row>
      <xdr:rowOff>152400</xdr:rowOff>
    </xdr:to>
    <xdr:sp macro="" textlink="">
      <xdr:nvSpPr>
        <xdr:cNvPr id="4" name="Ova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336280" y="42443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297180</xdr:colOff>
      <xdr:row>15</xdr:row>
      <xdr:rowOff>99060</xdr:rowOff>
    </xdr:from>
    <xdr:to>
      <xdr:col>10</xdr:col>
      <xdr:colOff>403860</xdr:colOff>
      <xdr:row>16</xdr:row>
      <xdr:rowOff>30480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976360" y="28422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30480</xdr:colOff>
      <xdr:row>18</xdr:row>
      <xdr:rowOff>114300</xdr:rowOff>
    </xdr:from>
    <xdr:to>
      <xdr:col>14</xdr:col>
      <xdr:colOff>137160</xdr:colOff>
      <xdr:row>19</xdr:row>
      <xdr:rowOff>45720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148060" y="34061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563880</xdr:colOff>
      <xdr:row>10</xdr:row>
      <xdr:rowOff>22860</xdr:rowOff>
    </xdr:from>
    <xdr:to>
      <xdr:col>12</xdr:col>
      <xdr:colOff>60960</xdr:colOff>
      <xdr:row>10</xdr:row>
      <xdr:rowOff>137160</xdr:rowOff>
    </xdr:to>
    <xdr:sp macro="" textlink="">
      <xdr:nvSpPr>
        <xdr:cNvPr id="7" name="Ova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852660" y="18516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304800</xdr:colOff>
      <xdr:row>13</xdr:row>
      <xdr:rowOff>175260</xdr:rowOff>
    </xdr:from>
    <xdr:to>
      <xdr:col>16</xdr:col>
      <xdr:colOff>411480</xdr:colOff>
      <xdr:row>14</xdr:row>
      <xdr:rowOff>106680</xdr:rowOff>
    </xdr:to>
    <xdr:sp macro="" textlink="">
      <xdr:nvSpPr>
        <xdr:cNvPr id="8" name="Oval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12641580" y="2552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396240</xdr:colOff>
      <xdr:row>10</xdr:row>
      <xdr:rowOff>76200</xdr:rowOff>
    </xdr:from>
    <xdr:to>
      <xdr:col>13</xdr:col>
      <xdr:colOff>502920</xdr:colOff>
      <xdr:row>11</xdr:row>
      <xdr:rowOff>7620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0904220" y="19050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297180</xdr:colOff>
      <xdr:row>8</xdr:row>
      <xdr:rowOff>83820</xdr:rowOff>
    </xdr:from>
    <xdr:to>
      <xdr:col>15</xdr:col>
      <xdr:colOff>403860</xdr:colOff>
      <xdr:row>9</xdr:row>
      <xdr:rowOff>15240</xdr:rowOff>
    </xdr:to>
    <xdr:sp macro="" textlink="">
      <xdr:nvSpPr>
        <xdr:cNvPr id="10" name="Oval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2024360" y="15468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228600</xdr:colOff>
      <xdr:row>13</xdr:row>
      <xdr:rowOff>160020</xdr:rowOff>
    </xdr:from>
    <xdr:to>
      <xdr:col>15</xdr:col>
      <xdr:colOff>335280</xdr:colOff>
      <xdr:row>14</xdr:row>
      <xdr:rowOff>91440</xdr:rowOff>
    </xdr:to>
    <xdr:sp macro="" textlink="">
      <xdr:nvSpPr>
        <xdr:cNvPr id="11" name="Oval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11955780" y="25374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30480</xdr:colOff>
      <xdr:row>22</xdr:row>
      <xdr:rowOff>15240</xdr:rowOff>
    </xdr:from>
    <xdr:to>
      <xdr:col>13</xdr:col>
      <xdr:colOff>137160</xdr:colOff>
      <xdr:row>22</xdr:row>
      <xdr:rowOff>129540</xdr:rowOff>
    </xdr:to>
    <xdr:sp macro="" textlink="">
      <xdr:nvSpPr>
        <xdr:cNvPr id="12" name="Oval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0538460" y="40386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373380</xdr:colOff>
      <xdr:row>9</xdr:row>
      <xdr:rowOff>68580</xdr:rowOff>
    </xdr:from>
    <xdr:to>
      <xdr:col>17</xdr:col>
      <xdr:colOff>480060</xdr:colOff>
      <xdr:row>10</xdr:row>
      <xdr:rowOff>0</xdr:rowOff>
    </xdr:to>
    <xdr:sp macro="" textlink="">
      <xdr:nvSpPr>
        <xdr:cNvPr id="13" name="Oval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13319760" y="1714500"/>
          <a:ext cx="106680" cy="1143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121537</xdr:colOff>
      <xdr:row>14</xdr:row>
      <xdr:rowOff>91440</xdr:rowOff>
    </xdr:from>
    <xdr:to>
      <xdr:col>15</xdr:col>
      <xdr:colOff>281940</xdr:colOff>
      <xdr:row>18</xdr:row>
      <xdr:rowOff>131039</xdr:rowOff>
    </xdr:to>
    <xdr:cxnSp macro="">
      <xdr:nvCxnSpPr>
        <xdr:cNvPr id="14" name="Connettore 2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>
          <a:stCxn id="6" idx="7"/>
          <a:endCxn id="11" idx="4"/>
        </xdr:cNvCxnSpPr>
      </xdr:nvCxnSpPr>
      <xdr:spPr>
        <a:xfrm flipV="1">
          <a:off x="11239117" y="2651760"/>
          <a:ext cx="770003" cy="7711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320040</xdr:colOff>
      <xdr:row>15</xdr:row>
      <xdr:rowOff>156210</xdr:rowOff>
    </xdr:from>
    <xdr:to>
      <xdr:col>10</xdr:col>
      <xdr:colOff>297180</xdr:colOff>
      <xdr:row>16</xdr:row>
      <xdr:rowOff>144780</xdr:rowOff>
    </xdr:to>
    <xdr:cxnSp macro="">
      <xdr:nvCxnSpPr>
        <xdr:cNvPr id="15" name="Connettore 2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>
          <a:endCxn id="5" idx="2"/>
        </xdr:cNvCxnSpPr>
      </xdr:nvCxnSpPr>
      <xdr:spPr>
        <a:xfrm flipV="1">
          <a:off x="7780020" y="2899410"/>
          <a:ext cx="1196340" cy="171450"/>
        </a:xfrm>
        <a:prstGeom prst="straightConnector1">
          <a:avLst/>
        </a:prstGeom>
        <a:ln w="15875">
          <a:noFill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320040</xdr:colOff>
      <xdr:row>10</xdr:row>
      <xdr:rowOff>59461</xdr:rowOff>
    </xdr:from>
    <xdr:to>
      <xdr:col>9</xdr:col>
      <xdr:colOff>236603</xdr:colOff>
      <xdr:row>16</xdr:row>
      <xdr:rowOff>83820</xdr:rowOff>
    </xdr:to>
    <xdr:cxnSp macro="">
      <xdr:nvCxnSpPr>
        <xdr:cNvPr id="16" name="Connettore 2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>
          <a:stCxn id="2" idx="0"/>
          <a:endCxn id="3" idx="3"/>
        </xdr:cNvCxnSpPr>
      </xdr:nvCxnSpPr>
      <xdr:spPr>
        <a:xfrm flipV="1">
          <a:off x="7780020" y="1888261"/>
          <a:ext cx="526163" cy="112163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289560</xdr:colOff>
      <xdr:row>10</xdr:row>
      <xdr:rowOff>0</xdr:rowOff>
    </xdr:from>
    <xdr:to>
      <xdr:col>11</xdr:col>
      <xdr:colOff>563880</xdr:colOff>
      <xdr:row>10</xdr:row>
      <xdr:rowOff>80010</xdr:rowOff>
    </xdr:to>
    <xdr:cxnSp macro="">
      <xdr:nvCxnSpPr>
        <xdr:cNvPr id="17" name="Connettore 2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>
          <a:endCxn id="7" idx="2"/>
        </xdr:cNvCxnSpPr>
      </xdr:nvCxnSpPr>
      <xdr:spPr>
        <a:xfrm>
          <a:off x="8359140" y="1828800"/>
          <a:ext cx="1493520" cy="8001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373380</xdr:colOff>
      <xdr:row>10</xdr:row>
      <xdr:rowOff>120421</xdr:rowOff>
    </xdr:from>
    <xdr:to>
      <xdr:col>11</xdr:col>
      <xdr:colOff>579503</xdr:colOff>
      <xdr:row>15</xdr:row>
      <xdr:rowOff>114300</xdr:rowOff>
    </xdr:to>
    <xdr:cxnSp macro="">
      <xdr:nvCxnSpPr>
        <xdr:cNvPr id="18" name="Connettore 2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>
          <a:endCxn id="7" idx="3"/>
        </xdr:cNvCxnSpPr>
      </xdr:nvCxnSpPr>
      <xdr:spPr>
        <a:xfrm flipV="1">
          <a:off x="9052560" y="1949221"/>
          <a:ext cx="815723" cy="90827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335280</xdr:colOff>
      <xdr:row>16</xdr:row>
      <xdr:rowOff>30480</xdr:rowOff>
    </xdr:from>
    <xdr:to>
      <xdr:col>10</xdr:col>
      <xdr:colOff>350520</xdr:colOff>
      <xdr:row>23</xdr:row>
      <xdr:rowOff>53340</xdr:rowOff>
    </xdr:to>
    <xdr:cxnSp macro="">
      <xdr:nvCxnSpPr>
        <xdr:cNvPr id="19" name="Connettore 2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endCxn id="5" idx="4"/>
        </xdr:cNvCxnSpPr>
      </xdr:nvCxnSpPr>
      <xdr:spPr>
        <a:xfrm flipV="1">
          <a:off x="8404860" y="2956560"/>
          <a:ext cx="624840" cy="130302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320040</xdr:colOff>
      <xdr:row>17</xdr:row>
      <xdr:rowOff>15240</xdr:rowOff>
    </xdr:from>
    <xdr:to>
      <xdr:col>9</xdr:col>
      <xdr:colOff>282323</xdr:colOff>
      <xdr:row>23</xdr:row>
      <xdr:rowOff>54839</xdr:rowOff>
    </xdr:to>
    <xdr:cxnSp macro="">
      <xdr:nvCxnSpPr>
        <xdr:cNvPr id="20" name="Connettore 2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>
          <a:stCxn id="2" idx="4"/>
          <a:endCxn id="4" idx="1"/>
        </xdr:cNvCxnSpPr>
      </xdr:nvCxnSpPr>
      <xdr:spPr>
        <a:xfrm>
          <a:off x="7780020" y="3124200"/>
          <a:ext cx="571883" cy="113687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22</xdr:row>
      <xdr:rowOff>72390</xdr:rowOff>
    </xdr:from>
    <xdr:to>
      <xdr:col>13</xdr:col>
      <xdr:colOff>30480</xdr:colOff>
      <xdr:row>23</xdr:row>
      <xdr:rowOff>114300</xdr:rowOff>
    </xdr:to>
    <xdr:cxnSp macro="">
      <xdr:nvCxnSpPr>
        <xdr:cNvPr id="21" name="Connettore 2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>
          <a:endCxn id="12" idx="2"/>
        </xdr:cNvCxnSpPr>
      </xdr:nvCxnSpPr>
      <xdr:spPr>
        <a:xfrm flipV="1">
          <a:off x="8427720" y="4095750"/>
          <a:ext cx="2110740" cy="224790"/>
        </a:xfrm>
        <a:prstGeom prst="straightConnector1">
          <a:avLst/>
        </a:prstGeom>
        <a:ln w="1587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45337</xdr:colOff>
      <xdr:row>10</xdr:row>
      <xdr:rowOff>120421</xdr:rowOff>
    </xdr:from>
    <xdr:to>
      <xdr:col>13</xdr:col>
      <xdr:colOff>396240</xdr:colOff>
      <xdr:row>10</xdr:row>
      <xdr:rowOff>133350</xdr:rowOff>
    </xdr:to>
    <xdr:cxnSp macro="">
      <xdr:nvCxnSpPr>
        <xdr:cNvPr id="22" name="Connettore 2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>
          <a:stCxn id="7" idx="5"/>
          <a:endCxn id="9" idx="2"/>
        </xdr:cNvCxnSpPr>
      </xdr:nvCxnSpPr>
      <xdr:spPr>
        <a:xfrm>
          <a:off x="9943717" y="1949221"/>
          <a:ext cx="960503" cy="1292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45337</xdr:colOff>
      <xdr:row>10</xdr:row>
      <xdr:rowOff>120421</xdr:rowOff>
    </xdr:from>
    <xdr:to>
      <xdr:col>14</xdr:col>
      <xdr:colOff>46103</xdr:colOff>
      <xdr:row>18</xdr:row>
      <xdr:rowOff>131039</xdr:rowOff>
    </xdr:to>
    <xdr:cxnSp macro="">
      <xdr:nvCxnSpPr>
        <xdr:cNvPr id="23" name="Connettore 2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>
          <a:stCxn id="7" idx="5"/>
          <a:endCxn id="6" idx="1"/>
        </xdr:cNvCxnSpPr>
      </xdr:nvCxnSpPr>
      <xdr:spPr>
        <a:xfrm>
          <a:off x="9943717" y="1949221"/>
          <a:ext cx="1219966" cy="1473658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91440</xdr:colOff>
      <xdr:row>19</xdr:row>
      <xdr:rowOff>21361</xdr:rowOff>
    </xdr:from>
    <xdr:to>
      <xdr:col>14</xdr:col>
      <xdr:colOff>60577</xdr:colOff>
      <xdr:row>22</xdr:row>
      <xdr:rowOff>45720</xdr:rowOff>
    </xdr:to>
    <xdr:cxnSp macro="">
      <xdr:nvCxnSpPr>
        <xdr:cNvPr id="24" name="Connettore 2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flipV="1">
          <a:off x="10599420" y="3496081"/>
          <a:ext cx="578737" cy="57299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457200</xdr:colOff>
      <xdr:row>8</xdr:row>
      <xdr:rowOff>181381</xdr:rowOff>
    </xdr:from>
    <xdr:to>
      <xdr:col>15</xdr:col>
      <xdr:colOff>312803</xdr:colOff>
      <xdr:row>10</xdr:row>
      <xdr:rowOff>167640</xdr:rowOff>
    </xdr:to>
    <xdr:cxnSp macro="">
      <xdr:nvCxnSpPr>
        <xdr:cNvPr id="25" name="Connettore 2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>
          <a:endCxn id="10" idx="3"/>
        </xdr:cNvCxnSpPr>
      </xdr:nvCxnSpPr>
      <xdr:spPr>
        <a:xfrm flipV="1">
          <a:off x="10965180" y="1644421"/>
          <a:ext cx="1074803" cy="3520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281940</xdr:colOff>
      <xdr:row>9</xdr:row>
      <xdr:rowOff>15240</xdr:rowOff>
    </xdr:from>
    <xdr:to>
      <xdr:col>15</xdr:col>
      <xdr:colOff>350520</xdr:colOff>
      <xdr:row>13</xdr:row>
      <xdr:rowOff>160020</xdr:rowOff>
    </xdr:to>
    <xdr:cxnSp macro="">
      <xdr:nvCxnSpPr>
        <xdr:cNvPr id="26" name="Connettore 2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>
          <a:stCxn id="11" idx="0"/>
          <a:endCxn id="10" idx="4"/>
        </xdr:cNvCxnSpPr>
      </xdr:nvCxnSpPr>
      <xdr:spPr>
        <a:xfrm flipV="1">
          <a:off x="12009120" y="1661160"/>
          <a:ext cx="68580" cy="87630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319657</xdr:colOff>
      <xdr:row>14</xdr:row>
      <xdr:rowOff>49530</xdr:rowOff>
    </xdr:from>
    <xdr:to>
      <xdr:col>16</xdr:col>
      <xdr:colOff>304800</xdr:colOff>
      <xdr:row>14</xdr:row>
      <xdr:rowOff>74701</xdr:rowOff>
    </xdr:to>
    <xdr:cxnSp macro="">
      <xdr:nvCxnSpPr>
        <xdr:cNvPr id="27" name="Connettore 2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>
          <a:stCxn id="11" idx="5"/>
          <a:endCxn id="8" idx="2"/>
        </xdr:cNvCxnSpPr>
      </xdr:nvCxnSpPr>
      <xdr:spPr>
        <a:xfrm flipV="1">
          <a:off x="12046837" y="2609850"/>
          <a:ext cx="594743" cy="25171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388237</xdr:colOff>
      <xdr:row>8</xdr:row>
      <xdr:rowOff>181381</xdr:rowOff>
    </xdr:from>
    <xdr:to>
      <xdr:col>17</xdr:col>
      <xdr:colOff>396240</xdr:colOff>
      <xdr:row>9</xdr:row>
      <xdr:rowOff>137160</xdr:rowOff>
    </xdr:to>
    <xdr:cxnSp macro="">
      <xdr:nvCxnSpPr>
        <xdr:cNvPr id="28" name="Connettore 2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>
          <a:stCxn id="10" idx="5"/>
        </xdr:cNvCxnSpPr>
      </xdr:nvCxnSpPr>
      <xdr:spPr>
        <a:xfrm>
          <a:off x="12115417" y="1644421"/>
          <a:ext cx="1227203" cy="13865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411480</xdr:colOff>
      <xdr:row>9</xdr:row>
      <xdr:rowOff>166141</xdr:rowOff>
    </xdr:from>
    <xdr:to>
      <xdr:col>17</xdr:col>
      <xdr:colOff>389003</xdr:colOff>
      <xdr:row>14</xdr:row>
      <xdr:rowOff>49530</xdr:rowOff>
    </xdr:to>
    <xdr:cxnSp macro="">
      <xdr:nvCxnSpPr>
        <xdr:cNvPr id="29" name="Connettore 2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>
          <a:stCxn id="8" idx="6"/>
          <a:endCxn id="13" idx="3"/>
        </xdr:cNvCxnSpPr>
      </xdr:nvCxnSpPr>
      <xdr:spPr>
        <a:xfrm flipV="1">
          <a:off x="12748260" y="1812061"/>
          <a:ext cx="587123" cy="79778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357757</xdr:colOff>
      <xdr:row>10</xdr:row>
      <xdr:rowOff>173761</xdr:rowOff>
    </xdr:from>
    <xdr:to>
      <xdr:col>13</xdr:col>
      <xdr:colOff>411863</xdr:colOff>
      <xdr:row>23</xdr:row>
      <xdr:rowOff>54839</xdr:rowOff>
    </xdr:to>
    <xdr:cxnSp macro="">
      <xdr:nvCxnSpPr>
        <xdr:cNvPr id="30" name="Connettore 2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>
          <a:stCxn id="4" idx="7"/>
          <a:endCxn id="9" idx="3"/>
        </xdr:cNvCxnSpPr>
      </xdr:nvCxnSpPr>
      <xdr:spPr>
        <a:xfrm flipV="1">
          <a:off x="8427337" y="2002561"/>
          <a:ext cx="2492506" cy="2258518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8</xdr:row>
      <xdr:rowOff>181381</xdr:rowOff>
    </xdr:from>
    <xdr:to>
      <xdr:col>15</xdr:col>
      <xdr:colOff>312803</xdr:colOff>
      <xdr:row>18</xdr:row>
      <xdr:rowOff>114300</xdr:rowOff>
    </xdr:to>
    <xdr:cxnSp macro="">
      <xdr:nvCxnSpPr>
        <xdr:cNvPr id="31" name="Connettore 2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>
          <a:endCxn id="10" idx="3"/>
        </xdr:cNvCxnSpPr>
      </xdr:nvCxnSpPr>
      <xdr:spPr>
        <a:xfrm flipV="1">
          <a:off x="11209020" y="1644421"/>
          <a:ext cx="830963" cy="17617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16</xdr:row>
      <xdr:rowOff>0</xdr:rowOff>
    </xdr:from>
    <xdr:to>
      <xdr:col>13</xdr:col>
      <xdr:colOff>30480</xdr:colOff>
      <xdr:row>22</xdr:row>
      <xdr:rowOff>72390</xdr:rowOff>
    </xdr:to>
    <xdr:cxnSp macro="">
      <xdr:nvCxnSpPr>
        <xdr:cNvPr id="32" name="Connettore 2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>
          <a:endCxn id="12" idx="2"/>
        </xdr:cNvCxnSpPr>
      </xdr:nvCxnSpPr>
      <xdr:spPr>
        <a:xfrm>
          <a:off x="9098280" y="2926080"/>
          <a:ext cx="1440180" cy="116967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449580</xdr:colOff>
      <xdr:row>11</xdr:row>
      <xdr:rowOff>7620</xdr:rowOff>
    </xdr:from>
    <xdr:to>
      <xdr:col>14</xdr:col>
      <xdr:colOff>91440</xdr:colOff>
      <xdr:row>18</xdr:row>
      <xdr:rowOff>129540</xdr:rowOff>
    </xdr:to>
    <xdr:cxnSp macro="">
      <xdr:nvCxnSpPr>
        <xdr:cNvPr id="33" name="Connettore 2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>
          <a:endCxn id="9" idx="4"/>
        </xdr:cNvCxnSpPr>
      </xdr:nvCxnSpPr>
      <xdr:spPr>
        <a:xfrm flipH="1" flipV="1">
          <a:off x="10957560" y="2019300"/>
          <a:ext cx="251460" cy="140208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373380</xdr:colOff>
      <xdr:row>15</xdr:row>
      <xdr:rowOff>152400</xdr:rowOff>
    </xdr:from>
    <xdr:to>
      <xdr:col>10</xdr:col>
      <xdr:colOff>320040</xdr:colOff>
      <xdr:row>16</xdr:row>
      <xdr:rowOff>140970</xdr:rowOff>
    </xdr:to>
    <xdr:cxnSp macro="">
      <xdr:nvCxnSpPr>
        <xdr:cNvPr id="34" name="Connettore 2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>
          <a:stCxn id="2" idx="6"/>
        </xdr:cNvCxnSpPr>
      </xdr:nvCxnSpPr>
      <xdr:spPr>
        <a:xfrm flipV="1">
          <a:off x="7833360" y="2895600"/>
          <a:ext cx="1165860" cy="17145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487297</xdr:colOff>
      <xdr:row>10</xdr:row>
      <xdr:rowOff>173761</xdr:rowOff>
    </xdr:from>
    <xdr:to>
      <xdr:col>15</xdr:col>
      <xdr:colOff>228600</xdr:colOff>
      <xdr:row>14</xdr:row>
      <xdr:rowOff>34290</xdr:rowOff>
    </xdr:to>
    <xdr:cxnSp macro="">
      <xdr:nvCxnSpPr>
        <xdr:cNvPr id="35" name="Connettore 2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>
          <a:stCxn id="9" idx="5"/>
          <a:endCxn id="11" idx="2"/>
        </xdr:cNvCxnSpPr>
      </xdr:nvCxnSpPr>
      <xdr:spPr>
        <a:xfrm>
          <a:off x="10995277" y="2002561"/>
          <a:ext cx="960503" cy="59204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16</xdr:row>
      <xdr:rowOff>83820</xdr:rowOff>
    </xdr:from>
    <xdr:to>
      <xdr:col>8</xdr:col>
      <xdr:colOff>373380</xdr:colOff>
      <xdr:row>17</xdr:row>
      <xdr:rowOff>15240</xdr:rowOff>
    </xdr:to>
    <xdr:sp macro="" textlink="">
      <xdr:nvSpPr>
        <xdr:cNvPr id="70" name="Ovale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/>
      </xdr:nvSpPr>
      <xdr:spPr>
        <a:xfrm>
          <a:off x="7406640" y="3009900"/>
          <a:ext cx="10668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220980</xdr:colOff>
      <xdr:row>9</xdr:row>
      <xdr:rowOff>144780</xdr:rowOff>
    </xdr:from>
    <xdr:to>
      <xdr:col>9</xdr:col>
      <xdr:colOff>327660</xdr:colOff>
      <xdr:row>10</xdr:row>
      <xdr:rowOff>76200</xdr:rowOff>
    </xdr:to>
    <xdr:sp macro="" textlink="">
      <xdr:nvSpPr>
        <xdr:cNvPr id="71" name="Ovale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/>
      </xdr:nvSpPr>
      <xdr:spPr>
        <a:xfrm>
          <a:off x="7970520" y="1790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266700</xdr:colOff>
      <xdr:row>23</xdr:row>
      <xdr:rowOff>38100</xdr:rowOff>
    </xdr:from>
    <xdr:to>
      <xdr:col>9</xdr:col>
      <xdr:colOff>373380</xdr:colOff>
      <xdr:row>23</xdr:row>
      <xdr:rowOff>152400</xdr:rowOff>
    </xdr:to>
    <xdr:sp macro="" textlink="">
      <xdr:nvSpPr>
        <xdr:cNvPr id="72" name="Ovale 7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/>
      </xdr:nvSpPr>
      <xdr:spPr>
        <a:xfrm>
          <a:off x="8016240" y="42443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297180</xdr:colOff>
      <xdr:row>15</xdr:row>
      <xdr:rowOff>99060</xdr:rowOff>
    </xdr:from>
    <xdr:to>
      <xdr:col>10</xdr:col>
      <xdr:colOff>403860</xdr:colOff>
      <xdr:row>16</xdr:row>
      <xdr:rowOff>30480</xdr:rowOff>
    </xdr:to>
    <xdr:sp macro="" textlink="">
      <xdr:nvSpPr>
        <xdr:cNvPr id="73" name="Ovale 7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/>
      </xdr:nvSpPr>
      <xdr:spPr>
        <a:xfrm>
          <a:off x="8656320" y="28422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30480</xdr:colOff>
      <xdr:row>18</xdr:row>
      <xdr:rowOff>114300</xdr:rowOff>
    </xdr:from>
    <xdr:to>
      <xdr:col>14</xdr:col>
      <xdr:colOff>137160</xdr:colOff>
      <xdr:row>19</xdr:row>
      <xdr:rowOff>45720</xdr:rowOff>
    </xdr:to>
    <xdr:sp macro="" textlink="">
      <xdr:nvSpPr>
        <xdr:cNvPr id="74" name="Ovale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/>
      </xdr:nvSpPr>
      <xdr:spPr>
        <a:xfrm>
          <a:off x="10828020" y="34061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563880</xdr:colOff>
      <xdr:row>10</xdr:row>
      <xdr:rowOff>22860</xdr:rowOff>
    </xdr:from>
    <xdr:to>
      <xdr:col>12</xdr:col>
      <xdr:colOff>60960</xdr:colOff>
      <xdr:row>10</xdr:row>
      <xdr:rowOff>137160</xdr:rowOff>
    </xdr:to>
    <xdr:sp macro="" textlink="">
      <xdr:nvSpPr>
        <xdr:cNvPr id="75" name="Ovale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/>
      </xdr:nvSpPr>
      <xdr:spPr>
        <a:xfrm>
          <a:off x="9532620" y="18516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304800</xdr:colOff>
      <xdr:row>13</xdr:row>
      <xdr:rowOff>175260</xdr:rowOff>
    </xdr:from>
    <xdr:to>
      <xdr:col>16</xdr:col>
      <xdr:colOff>411480</xdr:colOff>
      <xdr:row>14</xdr:row>
      <xdr:rowOff>106680</xdr:rowOff>
    </xdr:to>
    <xdr:sp macro="" textlink="">
      <xdr:nvSpPr>
        <xdr:cNvPr id="76" name="Ovale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/>
      </xdr:nvSpPr>
      <xdr:spPr>
        <a:xfrm>
          <a:off x="12321540" y="2552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396240</xdr:colOff>
      <xdr:row>10</xdr:row>
      <xdr:rowOff>76200</xdr:rowOff>
    </xdr:from>
    <xdr:to>
      <xdr:col>13</xdr:col>
      <xdr:colOff>502920</xdr:colOff>
      <xdr:row>11</xdr:row>
      <xdr:rowOff>7620</xdr:rowOff>
    </xdr:to>
    <xdr:sp macro="" textlink="">
      <xdr:nvSpPr>
        <xdr:cNvPr id="77" name="Ovale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/>
      </xdr:nvSpPr>
      <xdr:spPr>
        <a:xfrm>
          <a:off x="10584180" y="19050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297180</xdr:colOff>
      <xdr:row>8</xdr:row>
      <xdr:rowOff>83820</xdr:rowOff>
    </xdr:from>
    <xdr:to>
      <xdr:col>15</xdr:col>
      <xdr:colOff>403860</xdr:colOff>
      <xdr:row>9</xdr:row>
      <xdr:rowOff>15240</xdr:rowOff>
    </xdr:to>
    <xdr:sp macro="" textlink="">
      <xdr:nvSpPr>
        <xdr:cNvPr id="78" name="Ovale 77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/>
      </xdr:nvSpPr>
      <xdr:spPr>
        <a:xfrm>
          <a:off x="11704320" y="15468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228600</xdr:colOff>
      <xdr:row>13</xdr:row>
      <xdr:rowOff>160020</xdr:rowOff>
    </xdr:from>
    <xdr:to>
      <xdr:col>15</xdr:col>
      <xdr:colOff>335280</xdr:colOff>
      <xdr:row>14</xdr:row>
      <xdr:rowOff>91440</xdr:rowOff>
    </xdr:to>
    <xdr:sp macro="" textlink="">
      <xdr:nvSpPr>
        <xdr:cNvPr id="79" name="Ovale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/>
      </xdr:nvSpPr>
      <xdr:spPr>
        <a:xfrm>
          <a:off x="11635740" y="25374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30480</xdr:colOff>
      <xdr:row>22</xdr:row>
      <xdr:rowOff>15240</xdr:rowOff>
    </xdr:from>
    <xdr:to>
      <xdr:col>13</xdr:col>
      <xdr:colOff>137160</xdr:colOff>
      <xdr:row>22</xdr:row>
      <xdr:rowOff>129540</xdr:rowOff>
    </xdr:to>
    <xdr:sp macro="" textlink="">
      <xdr:nvSpPr>
        <xdr:cNvPr id="80" name="Ovale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/>
      </xdr:nvSpPr>
      <xdr:spPr>
        <a:xfrm>
          <a:off x="10218420" y="40386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373380</xdr:colOff>
      <xdr:row>9</xdr:row>
      <xdr:rowOff>68580</xdr:rowOff>
    </xdr:from>
    <xdr:to>
      <xdr:col>17</xdr:col>
      <xdr:colOff>480060</xdr:colOff>
      <xdr:row>10</xdr:row>
      <xdr:rowOff>0</xdr:rowOff>
    </xdr:to>
    <xdr:sp macro="" textlink="">
      <xdr:nvSpPr>
        <xdr:cNvPr id="81" name="Ovale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/>
      </xdr:nvSpPr>
      <xdr:spPr>
        <a:xfrm>
          <a:off x="12999720" y="1714500"/>
          <a:ext cx="106680" cy="1143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121537</xdr:colOff>
      <xdr:row>14</xdr:row>
      <xdr:rowOff>91440</xdr:rowOff>
    </xdr:from>
    <xdr:to>
      <xdr:col>15</xdr:col>
      <xdr:colOff>281940</xdr:colOff>
      <xdr:row>18</xdr:row>
      <xdr:rowOff>131039</xdr:rowOff>
    </xdr:to>
    <xdr:cxnSp macro="">
      <xdr:nvCxnSpPr>
        <xdr:cNvPr id="82" name="Connettore 2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CxnSpPr>
          <a:stCxn id="74" idx="7"/>
          <a:endCxn id="79" idx="4"/>
        </xdr:cNvCxnSpPr>
      </xdr:nvCxnSpPr>
      <xdr:spPr>
        <a:xfrm flipV="1">
          <a:off x="10919077" y="2651760"/>
          <a:ext cx="770003" cy="7711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320040</xdr:colOff>
      <xdr:row>15</xdr:row>
      <xdr:rowOff>156210</xdr:rowOff>
    </xdr:from>
    <xdr:to>
      <xdr:col>10</xdr:col>
      <xdr:colOff>297180</xdr:colOff>
      <xdr:row>16</xdr:row>
      <xdr:rowOff>144780</xdr:rowOff>
    </xdr:to>
    <xdr:cxnSp macro="">
      <xdr:nvCxnSpPr>
        <xdr:cNvPr id="83" name="Connettore 2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CxnSpPr>
          <a:endCxn id="73" idx="2"/>
        </xdr:cNvCxnSpPr>
      </xdr:nvCxnSpPr>
      <xdr:spPr>
        <a:xfrm flipV="1">
          <a:off x="7459980" y="2899410"/>
          <a:ext cx="1196340" cy="171450"/>
        </a:xfrm>
        <a:prstGeom prst="straightConnector1">
          <a:avLst/>
        </a:prstGeom>
        <a:ln w="15875">
          <a:noFill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320040</xdr:colOff>
      <xdr:row>10</xdr:row>
      <xdr:rowOff>59461</xdr:rowOff>
    </xdr:from>
    <xdr:to>
      <xdr:col>9</xdr:col>
      <xdr:colOff>236603</xdr:colOff>
      <xdr:row>16</xdr:row>
      <xdr:rowOff>83820</xdr:rowOff>
    </xdr:to>
    <xdr:cxnSp macro="">
      <xdr:nvCxnSpPr>
        <xdr:cNvPr id="84" name="Connettore 2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CxnSpPr>
          <a:stCxn id="70" idx="0"/>
          <a:endCxn id="71" idx="3"/>
        </xdr:cNvCxnSpPr>
      </xdr:nvCxnSpPr>
      <xdr:spPr>
        <a:xfrm flipV="1">
          <a:off x="7459980" y="1888261"/>
          <a:ext cx="526163" cy="112163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289560</xdr:colOff>
      <xdr:row>10</xdr:row>
      <xdr:rowOff>0</xdr:rowOff>
    </xdr:from>
    <xdr:to>
      <xdr:col>11</xdr:col>
      <xdr:colOff>563880</xdr:colOff>
      <xdr:row>10</xdr:row>
      <xdr:rowOff>80010</xdr:rowOff>
    </xdr:to>
    <xdr:cxnSp macro="">
      <xdr:nvCxnSpPr>
        <xdr:cNvPr id="85" name="Connettore 2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CxnSpPr>
          <a:endCxn id="75" idx="2"/>
        </xdr:cNvCxnSpPr>
      </xdr:nvCxnSpPr>
      <xdr:spPr>
        <a:xfrm>
          <a:off x="8039100" y="1828800"/>
          <a:ext cx="1493520" cy="8001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373380</xdr:colOff>
      <xdr:row>10</xdr:row>
      <xdr:rowOff>120421</xdr:rowOff>
    </xdr:from>
    <xdr:to>
      <xdr:col>11</xdr:col>
      <xdr:colOff>579503</xdr:colOff>
      <xdr:row>15</xdr:row>
      <xdr:rowOff>114300</xdr:rowOff>
    </xdr:to>
    <xdr:cxnSp macro="">
      <xdr:nvCxnSpPr>
        <xdr:cNvPr id="86" name="Connettore 2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CxnSpPr>
          <a:endCxn id="75" idx="3"/>
        </xdr:cNvCxnSpPr>
      </xdr:nvCxnSpPr>
      <xdr:spPr>
        <a:xfrm flipV="1">
          <a:off x="8732520" y="1949221"/>
          <a:ext cx="815723" cy="90827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335280</xdr:colOff>
      <xdr:row>16</xdr:row>
      <xdr:rowOff>30480</xdr:rowOff>
    </xdr:from>
    <xdr:to>
      <xdr:col>10</xdr:col>
      <xdr:colOff>350520</xdr:colOff>
      <xdr:row>23</xdr:row>
      <xdr:rowOff>53340</xdr:rowOff>
    </xdr:to>
    <xdr:cxnSp macro="">
      <xdr:nvCxnSpPr>
        <xdr:cNvPr id="87" name="Connettore 2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CxnSpPr>
          <a:endCxn id="73" idx="4"/>
        </xdr:cNvCxnSpPr>
      </xdr:nvCxnSpPr>
      <xdr:spPr>
        <a:xfrm flipV="1">
          <a:off x="8084820" y="2956560"/>
          <a:ext cx="624840" cy="130302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320040</xdr:colOff>
      <xdr:row>17</xdr:row>
      <xdr:rowOff>15240</xdr:rowOff>
    </xdr:from>
    <xdr:to>
      <xdr:col>9</xdr:col>
      <xdr:colOff>282323</xdr:colOff>
      <xdr:row>23</xdr:row>
      <xdr:rowOff>54839</xdr:rowOff>
    </xdr:to>
    <xdr:cxnSp macro="">
      <xdr:nvCxnSpPr>
        <xdr:cNvPr id="88" name="Connettore 2 87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CxnSpPr>
          <a:stCxn id="70" idx="4"/>
          <a:endCxn id="72" idx="1"/>
        </xdr:cNvCxnSpPr>
      </xdr:nvCxnSpPr>
      <xdr:spPr>
        <a:xfrm>
          <a:off x="7459980" y="3124200"/>
          <a:ext cx="571883" cy="113687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358140</xdr:colOff>
      <xdr:row>22</xdr:row>
      <xdr:rowOff>72390</xdr:rowOff>
    </xdr:from>
    <xdr:to>
      <xdr:col>13</xdr:col>
      <xdr:colOff>30480</xdr:colOff>
      <xdr:row>23</xdr:row>
      <xdr:rowOff>114300</xdr:rowOff>
    </xdr:to>
    <xdr:cxnSp macro="">
      <xdr:nvCxnSpPr>
        <xdr:cNvPr id="89" name="Connettore 2 88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CxnSpPr>
          <a:endCxn id="80" idx="2"/>
        </xdr:cNvCxnSpPr>
      </xdr:nvCxnSpPr>
      <xdr:spPr>
        <a:xfrm flipV="1">
          <a:off x="8107680" y="4095750"/>
          <a:ext cx="2110740" cy="224790"/>
        </a:xfrm>
        <a:prstGeom prst="straightConnector1">
          <a:avLst/>
        </a:prstGeom>
        <a:ln w="1587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45337</xdr:colOff>
      <xdr:row>10</xdr:row>
      <xdr:rowOff>120421</xdr:rowOff>
    </xdr:from>
    <xdr:to>
      <xdr:col>13</xdr:col>
      <xdr:colOff>396240</xdr:colOff>
      <xdr:row>10</xdr:row>
      <xdr:rowOff>133350</xdr:rowOff>
    </xdr:to>
    <xdr:cxnSp macro="">
      <xdr:nvCxnSpPr>
        <xdr:cNvPr id="90" name="Connettore 2 89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CxnSpPr>
          <a:stCxn id="75" idx="5"/>
          <a:endCxn id="77" idx="2"/>
        </xdr:cNvCxnSpPr>
      </xdr:nvCxnSpPr>
      <xdr:spPr>
        <a:xfrm>
          <a:off x="9623677" y="1949221"/>
          <a:ext cx="960503" cy="1292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45337</xdr:colOff>
      <xdr:row>10</xdr:row>
      <xdr:rowOff>120421</xdr:rowOff>
    </xdr:from>
    <xdr:to>
      <xdr:col>14</xdr:col>
      <xdr:colOff>46103</xdr:colOff>
      <xdr:row>18</xdr:row>
      <xdr:rowOff>131039</xdr:rowOff>
    </xdr:to>
    <xdr:cxnSp macro="">
      <xdr:nvCxnSpPr>
        <xdr:cNvPr id="91" name="Connettore 2 90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CxnSpPr>
          <a:stCxn id="75" idx="5"/>
          <a:endCxn id="74" idx="1"/>
        </xdr:cNvCxnSpPr>
      </xdr:nvCxnSpPr>
      <xdr:spPr>
        <a:xfrm>
          <a:off x="9623677" y="1949221"/>
          <a:ext cx="1219966" cy="1473658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91440</xdr:colOff>
      <xdr:row>19</xdr:row>
      <xdr:rowOff>21361</xdr:rowOff>
    </xdr:from>
    <xdr:to>
      <xdr:col>14</xdr:col>
      <xdr:colOff>60577</xdr:colOff>
      <xdr:row>22</xdr:row>
      <xdr:rowOff>45720</xdr:rowOff>
    </xdr:to>
    <xdr:cxnSp macro="">
      <xdr:nvCxnSpPr>
        <xdr:cNvPr id="92" name="Connettore 2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CxnSpPr/>
      </xdr:nvCxnSpPr>
      <xdr:spPr>
        <a:xfrm flipV="1">
          <a:off x="10279380" y="3496081"/>
          <a:ext cx="578737" cy="57299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457200</xdr:colOff>
      <xdr:row>8</xdr:row>
      <xdr:rowOff>181381</xdr:rowOff>
    </xdr:from>
    <xdr:to>
      <xdr:col>15</xdr:col>
      <xdr:colOff>312803</xdr:colOff>
      <xdr:row>10</xdr:row>
      <xdr:rowOff>167640</xdr:rowOff>
    </xdr:to>
    <xdr:cxnSp macro="">
      <xdr:nvCxnSpPr>
        <xdr:cNvPr id="93" name="Connettore 2 9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CxnSpPr>
          <a:endCxn id="78" idx="3"/>
        </xdr:cNvCxnSpPr>
      </xdr:nvCxnSpPr>
      <xdr:spPr>
        <a:xfrm flipV="1">
          <a:off x="10645140" y="1644421"/>
          <a:ext cx="1074803" cy="3520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281940</xdr:colOff>
      <xdr:row>9</xdr:row>
      <xdr:rowOff>15240</xdr:rowOff>
    </xdr:from>
    <xdr:to>
      <xdr:col>15</xdr:col>
      <xdr:colOff>350520</xdr:colOff>
      <xdr:row>13</xdr:row>
      <xdr:rowOff>160020</xdr:rowOff>
    </xdr:to>
    <xdr:cxnSp macro="">
      <xdr:nvCxnSpPr>
        <xdr:cNvPr id="94" name="Connettore 2 93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CxnSpPr>
          <a:stCxn id="79" idx="0"/>
          <a:endCxn id="78" idx="4"/>
        </xdr:cNvCxnSpPr>
      </xdr:nvCxnSpPr>
      <xdr:spPr>
        <a:xfrm flipV="1">
          <a:off x="11689080" y="1661160"/>
          <a:ext cx="68580" cy="87630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319657</xdr:colOff>
      <xdr:row>14</xdr:row>
      <xdr:rowOff>49530</xdr:rowOff>
    </xdr:from>
    <xdr:to>
      <xdr:col>16</xdr:col>
      <xdr:colOff>304800</xdr:colOff>
      <xdr:row>14</xdr:row>
      <xdr:rowOff>74701</xdr:rowOff>
    </xdr:to>
    <xdr:cxnSp macro="">
      <xdr:nvCxnSpPr>
        <xdr:cNvPr id="95" name="Connettore 2 9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CxnSpPr>
          <a:stCxn id="79" idx="5"/>
          <a:endCxn id="76" idx="2"/>
        </xdr:cNvCxnSpPr>
      </xdr:nvCxnSpPr>
      <xdr:spPr>
        <a:xfrm flipV="1">
          <a:off x="11726797" y="2609850"/>
          <a:ext cx="594743" cy="25171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388237</xdr:colOff>
      <xdr:row>8</xdr:row>
      <xdr:rowOff>181381</xdr:rowOff>
    </xdr:from>
    <xdr:to>
      <xdr:col>17</xdr:col>
      <xdr:colOff>396240</xdr:colOff>
      <xdr:row>9</xdr:row>
      <xdr:rowOff>137160</xdr:rowOff>
    </xdr:to>
    <xdr:cxnSp macro="">
      <xdr:nvCxnSpPr>
        <xdr:cNvPr id="96" name="Connettore 2 95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CxnSpPr>
          <a:stCxn id="78" idx="5"/>
        </xdr:cNvCxnSpPr>
      </xdr:nvCxnSpPr>
      <xdr:spPr>
        <a:xfrm>
          <a:off x="11795377" y="1644421"/>
          <a:ext cx="1227203" cy="13865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411480</xdr:colOff>
      <xdr:row>9</xdr:row>
      <xdr:rowOff>166141</xdr:rowOff>
    </xdr:from>
    <xdr:to>
      <xdr:col>17</xdr:col>
      <xdr:colOff>389003</xdr:colOff>
      <xdr:row>14</xdr:row>
      <xdr:rowOff>49530</xdr:rowOff>
    </xdr:to>
    <xdr:cxnSp macro="">
      <xdr:nvCxnSpPr>
        <xdr:cNvPr id="97" name="Connettore 2 96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CxnSpPr>
          <a:stCxn id="76" idx="6"/>
          <a:endCxn id="81" idx="3"/>
        </xdr:cNvCxnSpPr>
      </xdr:nvCxnSpPr>
      <xdr:spPr>
        <a:xfrm flipV="1">
          <a:off x="12428220" y="1812061"/>
          <a:ext cx="587123" cy="79778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357757</xdr:colOff>
      <xdr:row>10</xdr:row>
      <xdr:rowOff>173761</xdr:rowOff>
    </xdr:from>
    <xdr:to>
      <xdr:col>13</xdr:col>
      <xdr:colOff>411863</xdr:colOff>
      <xdr:row>23</xdr:row>
      <xdr:rowOff>54839</xdr:rowOff>
    </xdr:to>
    <xdr:cxnSp macro="">
      <xdr:nvCxnSpPr>
        <xdr:cNvPr id="98" name="Connettore 2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CxnSpPr>
          <a:stCxn id="72" idx="7"/>
          <a:endCxn id="77" idx="3"/>
        </xdr:cNvCxnSpPr>
      </xdr:nvCxnSpPr>
      <xdr:spPr>
        <a:xfrm flipV="1">
          <a:off x="8107297" y="2002561"/>
          <a:ext cx="2492506" cy="2258518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8</xdr:row>
      <xdr:rowOff>181381</xdr:rowOff>
    </xdr:from>
    <xdr:to>
      <xdr:col>15</xdr:col>
      <xdr:colOff>312803</xdr:colOff>
      <xdr:row>18</xdr:row>
      <xdr:rowOff>114300</xdr:rowOff>
    </xdr:to>
    <xdr:cxnSp macro="">
      <xdr:nvCxnSpPr>
        <xdr:cNvPr id="99" name="Connettore 2 98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CxnSpPr>
          <a:endCxn id="78" idx="3"/>
        </xdr:cNvCxnSpPr>
      </xdr:nvCxnSpPr>
      <xdr:spPr>
        <a:xfrm flipV="1">
          <a:off x="10888980" y="1644421"/>
          <a:ext cx="830963" cy="17617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16</xdr:row>
      <xdr:rowOff>0</xdr:rowOff>
    </xdr:from>
    <xdr:to>
      <xdr:col>13</xdr:col>
      <xdr:colOff>30480</xdr:colOff>
      <xdr:row>22</xdr:row>
      <xdr:rowOff>72390</xdr:rowOff>
    </xdr:to>
    <xdr:cxnSp macro="">
      <xdr:nvCxnSpPr>
        <xdr:cNvPr id="100" name="Connettore 2 99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CxnSpPr>
          <a:endCxn id="80" idx="2"/>
        </xdr:cNvCxnSpPr>
      </xdr:nvCxnSpPr>
      <xdr:spPr>
        <a:xfrm>
          <a:off x="8778240" y="2926080"/>
          <a:ext cx="1440180" cy="116967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449580</xdr:colOff>
      <xdr:row>11</xdr:row>
      <xdr:rowOff>7620</xdr:rowOff>
    </xdr:from>
    <xdr:to>
      <xdr:col>14</xdr:col>
      <xdr:colOff>91440</xdr:colOff>
      <xdr:row>18</xdr:row>
      <xdr:rowOff>129540</xdr:rowOff>
    </xdr:to>
    <xdr:cxnSp macro="">
      <xdr:nvCxnSpPr>
        <xdr:cNvPr id="101" name="Connettore 2 100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CxnSpPr>
          <a:endCxn id="77" idx="4"/>
        </xdr:cNvCxnSpPr>
      </xdr:nvCxnSpPr>
      <xdr:spPr>
        <a:xfrm flipH="1" flipV="1">
          <a:off x="10637520" y="2019300"/>
          <a:ext cx="251460" cy="140208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373380</xdr:colOff>
      <xdr:row>15</xdr:row>
      <xdr:rowOff>152400</xdr:rowOff>
    </xdr:from>
    <xdr:to>
      <xdr:col>10</xdr:col>
      <xdr:colOff>320040</xdr:colOff>
      <xdr:row>16</xdr:row>
      <xdr:rowOff>140970</xdr:rowOff>
    </xdr:to>
    <xdr:cxnSp macro="">
      <xdr:nvCxnSpPr>
        <xdr:cNvPr id="102" name="Connettore 2 10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CxnSpPr>
          <a:stCxn id="70" idx="6"/>
        </xdr:cNvCxnSpPr>
      </xdr:nvCxnSpPr>
      <xdr:spPr>
        <a:xfrm flipV="1">
          <a:off x="7513320" y="2895600"/>
          <a:ext cx="1165860" cy="17145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487297</xdr:colOff>
      <xdr:row>10</xdr:row>
      <xdr:rowOff>173761</xdr:rowOff>
    </xdr:from>
    <xdr:to>
      <xdr:col>15</xdr:col>
      <xdr:colOff>228600</xdr:colOff>
      <xdr:row>14</xdr:row>
      <xdr:rowOff>34290</xdr:rowOff>
    </xdr:to>
    <xdr:cxnSp macro="">
      <xdr:nvCxnSpPr>
        <xdr:cNvPr id="103" name="Connettore 2 102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CxnSpPr>
          <a:stCxn id="77" idx="5"/>
          <a:endCxn id="79" idx="2"/>
        </xdr:cNvCxnSpPr>
      </xdr:nvCxnSpPr>
      <xdr:spPr>
        <a:xfrm>
          <a:off x="10675237" y="2002561"/>
          <a:ext cx="960503" cy="59204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16</xdr:row>
      <xdr:rowOff>83820</xdr:rowOff>
    </xdr:from>
    <xdr:to>
      <xdr:col>9</xdr:col>
      <xdr:colOff>373380</xdr:colOff>
      <xdr:row>17</xdr:row>
      <xdr:rowOff>15240</xdr:rowOff>
    </xdr:to>
    <xdr:sp macro="" textlink="">
      <xdr:nvSpPr>
        <xdr:cNvPr id="2" name="Ova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726680" y="3009900"/>
          <a:ext cx="10668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220980</xdr:colOff>
      <xdr:row>9</xdr:row>
      <xdr:rowOff>144780</xdr:rowOff>
    </xdr:from>
    <xdr:to>
      <xdr:col>10</xdr:col>
      <xdr:colOff>327660</xdr:colOff>
      <xdr:row>10</xdr:row>
      <xdr:rowOff>76200</xdr:rowOff>
    </xdr:to>
    <xdr:sp macro="" textlink="">
      <xdr:nvSpPr>
        <xdr:cNvPr id="3" name="Ova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290560" y="1790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266700</xdr:colOff>
      <xdr:row>23</xdr:row>
      <xdr:rowOff>38100</xdr:rowOff>
    </xdr:from>
    <xdr:to>
      <xdr:col>10</xdr:col>
      <xdr:colOff>373380</xdr:colOff>
      <xdr:row>23</xdr:row>
      <xdr:rowOff>152400</xdr:rowOff>
    </xdr:to>
    <xdr:sp macro="" textlink="">
      <xdr:nvSpPr>
        <xdr:cNvPr id="4" name="Ova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336280" y="42443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297180</xdr:colOff>
      <xdr:row>15</xdr:row>
      <xdr:rowOff>99060</xdr:rowOff>
    </xdr:from>
    <xdr:to>
      <xdr:col>11</xdr:col>
      <xdr:colOff>403860</xdr:colOff>
      <xdr:row>16</xdr:row>
      <xdr:rowOff>30480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976360" y="28422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30480</xdr:colOff>
      <xdr:row>18</xdr:row>
      <xdr:rowOff>114300</xdr:rowOff>
    </xdr:from>
    <xdr:to>
      <xdr:col>15</xdr:col>
      <xdr:colOff>137160</xdr:colOff>
      <xdr:row>19</xdr:row>
      <xdr:rowOff>45720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1148060" y="34061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563880</xdr:colOff>
      <xdr:row>10</xdr:row>
      <xdr:rowOff>22860</xdr:rowOff>
    </xdr:from>
    <xdr:to>
      <xdr:col>13</xdr:col>
      <xdr:colOff>60960</xdr:colOff>
      <xdr:row>10</xdr:row>
      <xdr:rowOff>137160</xdr:rowOff>
    </xdr:to>
    <xdr:sp macro="" textlink="">
      <xdr:nvSpPr>
        <xdr:cNvPr id="7" name="Oval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852660" y="18516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304800</xdr:colOff>
      <xdr:row>13</xdr:row>
      <xdr:rowOff>175260</xdr:rowOff>
    </xdr:from>
    <xdr:to>
      <xdr:col>17</xdr:col>
      <xdr:colOff>411480</xdr:colOff>
      <xdr:row>14</xdr:row>
      <xdr:rowOff>106680</xdr:rowOff>
    </xdr:to>
    <xdr:sp macro="" textlink="">
      <xdr:nvSpPr>
        <xdr:cNvPr id="8" name="Ova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2641580" y="2552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396240</xdr:colOff>
      <xdr:row>10</xdr:row>
      <xdr:rowOff>76200</xdr:rowOff>
    </xdr:from>
    <xdr:to>
      <xdr:col>14</xdr:col>
      <xdr:colOff>502920</xdr:colOff>
      <xdr:row>11</xdr:row>
      <xdr:rowOff>7620</xdr:rowOff>
    </xdr:to>
    <xdr:sp macro="" textlink="">
      <xdr:nvSpPr>
        <xdr:cNvPr id="9" name="Oval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0904220" y="19050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297180</xdr:colOff>
      <xdr:row>8</xdr:row>
      <xdr:rowOff>83820</xdr:rowOff>
    </xdr:from>
    <xdr:to>
      <xdr:col>16</xdr:col>
      <xdr:colOff>403860</xdr:colOff>
      <xdr:row>9</xdr:row>
      <xdr:rowOff>15240</xdr:rowOff>
    </xdr:to>
    <xdr:sp macro="" textlink="">
      <xdr:nvSpPr>
        <xdr:cNvPr id="10" name="Ova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12024360" y="15468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228600</xdr:colOff>
      <xdr:row>13</xdr:row>
      <xdr:rowOff>160020</xdr:rowOff>
    </xdr:from>
    <xdr:to>
      <xdr:col>16</xdr:col>
      <xdr:colOff>335280</xdr:colOff>
      <xdr:row>14</xdr:row>
      <xdr:rowOff>91440</xdr:rowOff>
    </xdr:to>
    <xdr:sp macro="" textlink="">
      <xdr:nvSpPr>
        <xdr:cNvPr id="11" name="Oval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11955780" y="25374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30480</xdr:colOff>
      <xdr:row>22</xdr:row>
      <xdr:rowOff>15240</xdr:rowOff>
    </xdr:from>
    <xdr:to>
      <xdr:col>14</xdr:col>
      <xdr:colOff>137160</xdr:colOff>
      <xdr:row>22</xdr:row>
      <xdr:rowOff>129540</xdr:rowOff>
    </xdr:to>
    <xdr:sp macro="" textlink="">
      <xdr:nvSpPr>
        <xdr:cNvPr id="12" name="Ova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10538460" y="40386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18</xdr:col>
      <xdr:colOff>373380</xdr:colOff>
      <xdr:row>9</xdr:row>
      <xdr:rowOff>68580</xdr:rowOff>
    </xdr:from>
    <xdr:to>
      <xdr:col>18</xdr:col>
      <xdr:colOff>480060</xdr:colOff>
      <xdr:row>10</xdr:row>
      <xdr:rowOff>0</xdr:rowOff>
    </xdr:to>
    <xdr:sp macro="" textlink="">
      <xdr:nvSpPr>
        <xdr:cNvPr id="13" name="Oval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3319760" y="1714500"/>
          <a:ext cx="106680" cy="1143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121537</xdr:colOff>
      <xdr:row>14</xdr:row>
      <xdr:rowOff>91440</xdr:rowOff>
    </xdr:from>
    <xdr:to>
      <xdr:col>16</xdr:col>
      <xdr:colOff>281940</xdr:colOff>
      <xdr:row>18</xdr:row>
      <xdr:rowOff>131039</xdr:rowOff>
    </xdr:to>
    <xdr:cxnSp macro="">
      <xdr:nvCxnSpPr>
        <xdr:cNvPr id="14" name="Connettore 2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>
          <a:stCxn id="6" idx="7"/>
          <a:endCxn id="11" idx="4"/>
        </xdr:cNvCxnSpPr>
      </xdr:nvCxnSpPr>
      <xdr:spPr>
        <a:xfrm flipV="1">
          <a:off x="11239117" y="2651760"/>
          <a:ext cx="770003" cy="7711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320040</xdr:colOff>
      <xdr:row>15</xdr:row>
      <xdr:rowOff>156210</xdr:rowOff>
    </xdr:from>
    <xdr:to>
      <xdr:col>11</xdr:col>
      <xdr:colOff>297180</xdr:colOff>
      <xdr:row>16</xdr:row>
      <xdr:rowOff>144780</xdr:rowOff>
    </xdr:to>
    <xdr:cxnSp macro="">
      <xdr:nvCxnSpPr>
        <xdr:cNvPr id="15" name="Connettore 2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>
          <a:endCxn id="5" idx="2"/>
        </xdr:cNvCxnSpPr>
      </xdr:nvCxnSpPr>
      <xdr:spPr>
        <a:xfrm flipV="1">
          <a:off x="7780020" y="2899410"/>
          <a:ext cx="1196340" cy="171450"/>
        </a:xfrm>
        <a:prstGeom prst="straightConnector1">
          <a:avLst/>
        </a:prstGeom>
        <a:ln w="15875">
          <a:noFill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320040</xdr:colOff>
      <xdr:row>10</xdr:row>
      <xdr:rowOff>59461</xdr:rowOff>
    </xdr:from>
    <xdr:to>
      <xdr:col>10</xdr:col>
      <xdr:colOff>236603</xdr:colOff>
      <xdr:row>16</xdr:row>
      <xdr:rowOff>83820</xdr:rowOff>
    </xdr:to>
    <xdr:cxnSp macro="">
      <xdr:nvCxnSpPr>
        <xdr:cNvPr id="16" name="Connettore 2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>
          <a:stCxn id="2" idx="0"/>
          <a:endCxn id="3" idx="3"/>
        </xdr:cNvCxnSpPr>
      </xdr:nvCxnSpPr>
      <xdr:spPr>
        <a:xfrm flipV="1">
          <a:off x="7780020" y="1888261"/>
          <a:ext cx="526163" cy="112163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289560</xdr:colOff>
      <xdr:row>10</xdr:row>
      <xdr:rowOff>0</xdr:rowOff>
    </xdr:from>
    <xdr:to>
      <xdr:col>12</xdr:col>
      <xdr:colOff>563880</xdr:colOff>
      <xdr:row>10</xdr:row>
      <xdr:rowOff>80010</xdr:rowOff>
    </xdr:to>
    <xdr:cxnSp macro="">
      <xdr:nvCxnSpPr>
        <xdr:cNvPr id="17" name="Connettore 2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>
          <a:endCxn id="7" idx="2"/>
        </xdr:cNvCxnSpPr>
      </xdr:nvCxnSpPr>
      <xdr:spPr>
        <a:xfrm>
          <a:off x="8359140" y="1828800"/>
          <a:ext cx="1493520" cy="8001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373380</xdr:colOff>
      <xdr:row>10</xdr:row>
      <xdr:rowOff>120421</xdr:rowOff>
    </xdr:from>
    <xdr:to>
      <xdr:col>12</xdr:col>
      <xdr:colOff>579503</xdr:colOff>
      <xdr:row>15</xdr:row>
      <xdr:rowOff>114300</xdr:rowOff>
    </xdr:to>
    <xdr:cxnSp macro="">
      <xdr:nvCxnSpPr>
        <xdr:cNvPr id="18" name="Connettore 2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>
          <a:endCxn id="7" idx="3"/>
        </xdr:cNvCxnSpPr>
      </xdr:nvCxnSpPr>
      <xdr:spPr>
        <a:xfrm flipV="1">
          <a:off x="9052560" y="1949221"/>
          <a:ext cx="815723" cy="90827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335280</xdr:colOff>
      <xdr:row>16</xdr:row>
      <xdr:rowOff>30480</xdr:rowOff>
    </xdr:from>
    <xdr:to>
      <xdr:col>11</xdr:col>
      <xdr:colOff>350520</xdr:colOff>
      <xdr:row>23</xdr:row>
      <xdr:rowOff>53340</xdr:rowOff>
    </xdr:to>
    <xdr:cxnSp macro="">
      <xdr:nvCxnSpPr>
        <xdr:cNvPr id="19" name="Connettore 2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>
          <a:endCxn id="5" idx="4"/>
        </xdr:cNvCxnSpPr>
      </xdr:nvCxnSpPr>
      <xdr:spPr>
        <a:xfrm flipV="1">
          <a:off x="8404860" y="2956560"/>
          <a:ext cx="624840" cy="130302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320040</xdr:colOff>
      <xdr:row>17</xdr:row>
      <xdr:rowOff>15240</xdr:rowOff>
    </xdr:from>
    <xdr:to>
      <xdr:col>10</xdr:col>
      <xdr:colOff>282323</xdr:colOff>
      <xdr:row>23</xdr:row>
      <xdr:rowOff>54839</xdr:rowOff>
    </xdr:to>
    <xdr:cxnSp macro="">
      <xdr:nvCxnSpPr>
        <xdr:cNvPr id="20" name="Connettore 2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>
          <a:stCxn id="2" idx="4"/>
          <a:endCxn id="4" idx="1"/>
        </xdr:cNvCxnSpPr>
      </xdr:nvCxnSpPr>
      <xdr:spPr>
        <a:xfrm>
          <a:off x="7780020" y="3124200"/>
          <a:ext cx="571883" cy="113687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358140</xdr:colOff>
      <xdr:row>22</xdr:row>
      <xdr:rowOff>72390</xdr:rowOff>
    </xdr:from>
    <xdr:to>
      <xdr:col>14</xdr:col>
      <xdr:colOff>30480</xdr:colOff>
      <xdr:row>23</xdr:row>
      <xdr:rowOff>114300</xdr:rowOff>
    </xdr:to>
    <xdr:cxnSp macro="">
      <xdr:nvCxnSpPr>
        <xdr:cNvPr id="21" name="Connettore 2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>
          <a:endCxn id="12" idx="2"/>
        </xdr:cNvCxnSpPr>
      </xdr:nvCxnSpPr>
      <xdr:spPr>
        <a:xfrm flipV="1">
          <a:off x="8427720" y="4095750"/>
          <a:ext cx="2110740" cy="22479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45337</xdr:colOff>
      <xdr:row>10</xdr:row>
      <xdr:rowOff>120421</xdr:rowOff>
    </xdr:from>
    <xdr:to>
      <xdr:col>14</xdr:col>
      <xdr:colOff>396240</xdr:colOff>
      <xdr:row>10</xdr:row>
      <xdr:rowOff>133350</xdr:rowOff>
    </xdr:to>
    <xdr:cxnSp macro="">
      <xdr:nvCxnSpPr>
        <xdr:cNvPr id="22" name="Connettore 2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>
          <a:stCxn id="7" idx="5"/>
          <a:endCxn id="9" idx="2"/>
        </xdr:cNvCxnSpPr>
      </xdr:nvCxnSpPr>
      <xdr:spPr>
        <a:xfrm>
          <a:off x="9943717" y="1949221"/>
          <a:ext cx="960503" cy="1292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45337</xdr:colOff>
      <xdr:row>10</xdr:row>
      <xdr:rowOff>120421</xdr:rowOff>
    </xdr:from>
    <xdr:to>
      <xdr:col>15</xdr:col>
      <xdr:colOff>46103</xdr:colOff>
      <xdr:row>18</xdr:row>
      <xdr:rowOff>131039</xdr:rowOff>
    </xdr:to>
    <xdr:cxnSp macro="">
      <xdr:nvCxnSpPr>
        <xdr:cNvPr id="23" name="Connettore 2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>
          <a:stCxn id="7" idx="5"/>
          <a:endCxn id="6" idx="1"/>
        </xdr:cNvCxnSpPr>
      </xdr:nvCxnSpPr>
      <xdr:spPr>
        <a:xfrm>
          <a:off x="9943717" y="1949221"/>
          <a:ext cx="1219966" cy="1473658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19</xdr:row>
      <xdr:rowOff>21361</xdr:rowOff>
    </xdr:from>
    <xdr:to>
      <xdr:col>15</xdr:col>
      <xdr:colOff>60577</xdr:colOff>
      <xdr:row>22</xdr:row>
      <xdr:rowOff>45720</xdr:rowOff>
    </xdr:to>
    <xdr:cxnSp macro="">
      <xdr:nvCxnSpPr>
        <xdr:cNvPr id="24" name="Connettore 2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10599420" y="3496081"/>
          <a:ext cx="578737" cy="57299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457200</xdr:colOff>
      <xdr:row>8</xdr:row>
      <xdr:rowOff>181381</xdr:rowOff>
    </xdr:from>
    <xdr:to>
      <xdr:col>16</xdr:col>
      <xdr:colOff>312803</xdr:colOff>
      <xdr:row>10</xdr:row>
      <xdr:rowOff>167640</xdr:rowOff>
    </xdr:to>
    <xdr:cxnSp macro="">
      <xdr:nvCxnSpPr>
        <xdr:cNvPr id="25" name="Connettore 2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>
          <a:endCxn id="10" idx="3"/>
        </xdr:cNvCxnSpPr>
      </xdr:nvCxnSpPr>
      <xdr:spPr>
        <a:xfrm flipV="1">
          <a:off x="10965180" y="1644421"/>
          <a:ext cx="1074803" cy="3520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281940</xdr:colOff>
      <xdr:row>9</xdr:row>
      <xdr:rowOff>15240</xdr:rowOff>
    </xdr:from>
    <xdr:to>
      <xdr:col>16</xdr:col>
      <xdr:colOff>350520</xdr:colOff>
      <xdr:row>13</xdr:row>
      <xdr:rowOff>160020</xdr:rowOff>
    </xdr:to>
    <xdr:cxnSp macro="">
      <xdr:nvCxnSpPr>
        <xdr:cNvPr id="26" name="Connettore 2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>
          <a:stCxn id="11" idx="0"/>
          <a:endCxn id="10" idx="4"/>
        </xdr:cNvCxnSpPr>
      </xdr:nvCxnSpPr>
      <xdr:spPr>
        <a:xfrm flipV="1">
          <a:off x="12009120" y="1661160"/>
          <a:ext cx="68580" cy="8763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319657</xdr:colOff>
      <xdr:row>14</xdr:row>
      <xdr:rowOff>49530</xdr:rowOff>
    </xdr:from>
    <xdr:to>
      <xdr:col>17</xdr:col>
      <xdr:colOff>304800</xdr:colOff>
      <xdr:row>14</xdr:row>
      <xdr:rowOff>74701</xdr:rowOff>
    </xdr:to>
    <xdr:cxnSp macro="">
      <xdr:nvCxnSpPr>
        <xdr:cNvPr id="27" name="Connettore 2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>
          <a:stCxn id="11" idx="5"/>
          <a:endCxn id="8" idx="2"/>
        </xdr:cNvCxnSpPr>
      </xdr:nvCxnSpPr>
      <xdr:spPr>
        <a:xfrm flipV="1">
          <a:off x="12046837" y="2609850"/>
          <a:ext cx="594743" cy="25171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388237</xdr:colOff>
      <xdr:row>8</xdr:row>
      <xdr:rowOff>181381</xdr:rowOff>
    </xdr:from>
    <xdr:to>
      <xdr:col>18</xdr:col>
      <xdr:colOff>396240</xdr:colOff>
      <xdr:row>9</xdr:row>
      <xdr:rowOff>137160</xdr:rowOff>
    </xdr:to>
    <xdr:cxnSp macro="">
      <xdr:nvCxnSpPr>
        <xdr:cNvPr id="28" name="Connettore 2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>
          <a:stCxn id="10" idx="5"/>
        </xdr:cNvCxnSpPr>
      </xdr:nvCxnSpPr>
      <xdr:spPr>
        <a:xfrm>
          <a:off x="12115417" y="1644421"/>
          <a:ext cx="1227203" cy="13865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411480</xdr:colOff>
      <xdr:row>9</xdr:row>
      <xdr:rowOff>166141</xdr:rowOff>
    </xdr:from>
    <xdr:to>
      <xdr:col>18</xdr:col>
      <xdr:colOff>389003</xdr:colOff>
      <xdr:row>14</xdr:row>
      <xdr:rowOff>49530</xdr:rowOff>
    </xdr:to>
    <xdr:cxnSp macro="">
      <xdr:nvCxnSpPr>
        <xdr:cNvPr id="29" name="Connettore 2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>
          <a:stCxn id="8" idx="6"/>
          <a:endCxn id="13" idx="3"/>
        </xdr:cNvCxnSpPr>
      </xdr:nvCxnSpPr>
      <xdr:spPr>
        <a:xfrm flipV="1">
          <a:off x="12748260" y="1812061"/>
          <a:ext cx="587123" cy="79778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357757</xdr:colOff>
      <xdr:row>10</xdr:row>
      <xdr:rowOff>173761</xdr:rowOff>
    </xdr:from>
    <xdr:to>
      <xdr:col>14</xdr:col>
      <xdr:colOff>411863</xdr:colOff>
      <xdr:row>23</xdr:row>
      <xdr:rowOff>54839</xdr:rowOff>
    </xdr:to>
    <xdr:cxnSp macro="">
      <xdr:nvCxnSpPr>
        <xdr:cNvPr id="30" name="Connettore 2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>
          <a:stCxn id="4" idx="7"/>
          <a:endCxn id="9" idx="3"/>
        </xdr:cNvCxnSpPr>
      </xdr:nvCxnSpPr>
      <xdr:spPr>
        <a:xfrm flipV="1">
          <a:off x="8427337" y="2002561"/>
          <a:ext cx="2492506" cy="2258518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91440</xdr:colOff>
      <xdr:row>8</xdr:row>
      <xdr:rowOff>181381</xdr:rowOff>
    </xdr:from>
    <xdr:to>
      <xdr:col>16</xdr:col>
      <xdr:colOff>312803</xdr:colOff>
      <xdr:row>18</xdr:row>
      <xdr:rowOff>114300</xdr:rowOff>
    </xdr:to>
    <xdr:cxnSp macro="">
      <xdr:nvCxnSpPr>
        <xdr:cNvPr id="31" name="Connettore 2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>
          <a:endCxn id="10" idx="3"/>
        </xdr:cNvCxnSpPr>
      </xdr:nvCxnSpPr>
      <xdr:spPr>
        <a:xfrm flipV="1">
          <a:off x="11209020" y="1644421"/>
          <a:ext cx="830963" cy="17617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16</xdr:row>
      <xdr:rowOff>0</xdr:rowOff>
    </xdr:from>
    <xdr:to>
      <xdr:col>14</xdr:col>
      <xdr:colOff>30480</xdr:colOff>
      <xdr:row>22</xdr:row>
      <xdr:rowOff>72390</xdr:rowOff>
    </xdr:to>
    <xdr:cxnSp macro="">
      <xdr:nvCxnSpPr>
        <xdr:cNvPr id="32" name="Connettore 2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>
          <a:endCxn id="12" idx="2"/>
        </xdr:cNvCxnSpPr>
      </xdr:nvCxnSpPr>
      <xdr:spPr>
        <a:xfrm>
          <a:off x="9098280" y="2926080"/>
          <a:ext cx="1440180" cy="116967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449580</xdr:colOff>
      <xdr:row>11</xdr:row>
      <xdr:rowOff>7620</xdr:rowOff>
    </xdr:from>
    <xdr:to>
      <xdr:col>15</xdr:col>
      <xdr:colOff>91440</xdr:colOff>
      <xdr:row>18</xdr:row>
      <xdr:rowOff>129540</xdr:rowOff>
    </xdr:to>
    <xdr:cxnSp macro="">
      <xdr:nvCxnSpPr>
        <xdr:cNvPr id="33" name="Connettore 2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>
          <a:endCxn id="9" idx="4"/>
        </xdr:cNvCxnSpPr>
      </xdr:nvCxnSpPr>
      <xdr:spPr>
        <a:xfrm flipH="1" flipV="1">
          <a:off x="10957560" y="2019300"/>
          <a:ext cx="251460" cy="140208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373380</xdr:colOff>
      <xdr:row>15</xdr:row>
      <xdr:rowOff>152400</xdr:rowOff>
    </xdr:from>
    <xdr:to>
      <xdr:col>11</xdr:col>
      <xdr:colOff>320040</xdr:colOff>
      <xdr:row>16</xdr:row>
      <xdr:rowOff>140970</xdr:rowOff>
    </xdr:to>
    <xdr:cxnSp macro="">
      <xdr:nvCxnSpPr>
        <xdr:cNvPr id="34" name="Connettore 2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>
          <a:stCxn id="2" idx="6"/>
        </xdr:cNvCxnSpPr>
      </xdr:nvCxnSpPr>
      <xdr:spPr>
        <a:xfrm flipV="1">
          <a:off x="7833360" y="2895600"/>
          <a:ext cx="1165860" cy="17145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487297</xdr:colOff>
      <xdr:row>10</xdr:row>
      <xdr:rowOff>173761</xdr:rowOff>
    </xdr:from>
    <xdr:to>
      <xdr:col>16</xdr:col>
      <xdr:colOff>228600</xdr:colOff>
      <xdr:row>14</xdr:row>
      <xdr:rowOff>34290</xdr:rowOff>
    </xdr:to>
    <xdr:cxnSp macro="">
      <xdr:nvCxnSpPr>
        <xdr:cNvPr id="35" name="Connettore 2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>
          <a:stCxn id="9" idx="5"/>
          <a:endCxn id="11" idx="2"/>
        </xdr:cNvCxnSpPr>
      </xdr:nvCxnSpPr>
      <xdr:spPr>
        <a:xfrm>
          <a:off x="10995277" y="2002561"/>
          <a:ext cx="960503" cy="59204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16</xdr:row>
      <xdr:rowOff>83820</xdr:rowOff>
    </xdr:from>
    <xdr:to>
      <xdr:col>9</xdr:col>
      <xdr:colOff>373380</xdr:colOff>
      <xdr:row>17</xdr:row>
      <xdr:rowOff>15240</xdr:rowOff>
    </xdr:to>
    <xdr:sp macro="" textlink="">
      <xdr:nvSpPr>
        <xdr:cNvPr id="36" name="Ovale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/>
      </xdr:nvSpPr>
      <xdr:spPr>
        <a:xfrm>
          <a:off x="7909560" y="3009900"/>
          <a:ext cx="10668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220980</xdr:colOff>
      <xdr:row>9</xdr:row>
      <xdr:rowOff>144780</xdr:rowOff>
    </xdr:from>
    <xdr:to>
      <xdr:col>10</xdr:col>
      <xdr:colOff>327660</xdr:colOff>
      <xdr:row>10</xdr:row>
      <xdr:rowOff>76200</xdr:rowOff>
    </xdr:to>
    <xdr:sp macro="" textlink="">
      <xdr:nvSpPr>
        <xdr:cNvPr id="37" name="Ovale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>
        <a:xfrm>
          <a:off x="8473440" y="1790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266700</xdr:colOff>
      <xdr:row>23</xdr:row>
      <xdr:rowOff>38100</xdr:rowOff>
    </xdr:from>
    <xdr:to>
      <xdr:col>10</xdr:col>
      <xdr:colOff>373380</xdr:colOff>
      <xdr:row>23</xdr:row>
      <xdr:rowOff>152400</xdr:rowOff>
    </xdr:to>
    <xdr:sp macro="" textlink="">
      <xdr:nvSpPr>
        <xdr:cNvPr id="38" name="Ovale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>
        <a:xfrm>
          <a:off x="8519160" y="42443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297180</xdr:colOff>
      <xdr:row>15</xdr:row>
      <xdr:rowOff>99060</xdr:rowOff>
    </xdr:from>
    <xdr:to>
      <xdr:col>11</xdr:col>
      <xdr:colOff>403860</xdr:colOff>
      <xdr:row>16</xdr:row>
      <xdr:rowOff>30480</xdr:rowOff>
    </xdr:to>
    <xdr:sp macro="" textlink="">
      <xdr:nvSpPr>
        <xdr:cNvPr id="39" name="Ovale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>
        <a:xfrm>
          <a:off x="9159240" y="28422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30480</xdr:colOff>
      <xdr:row>18</xdr:row>
      <xdr:rowOff>114300</xdr:rowOff>
    </xdr:from>
    <xdr:to>
      <xdr:col>15</xdr:col>
      <xdr:colOff>137160</xdr:colOff>
      <xdr:row>19</xdr:row>
      <xdr:rowOff>45720</xdr:rowOff>
    </xdr:to>
    <xdr:sp macro="" textlink="">
      <xdr:nvSpPr>
        <xdr:cNvPr id="40" name="Ovale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11330940" y="34061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563880</xdr:colOff>
      <xdr:row>10</xdr:row>
      <xdr:rowOff>22860</xdr:rowOff>
    </xdr:from>
    <xdr:to>
      <xdr:col>13</xdr:col>
      <xdr:colOff>60960</xdr:colOff>
      <xdr:row>10</xdr:row>
      <xdr:rowOff>137160</xdr:rowOff>
    </xdr:to>
    <xdr:sp macro="" textlink="">
      <xdr:nvSpPr>
        <xdr:cNvPr id="41" name="Ovale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10035540" y="18516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304800</xdr:colOff>
      <xdr:row>13</xdr:row>
      <xdr:rowOff>175260</xdr:rowOff>
    </xdr:from>
    <xdr:to>
      <xdr:col>17</xdr:col>
      <xdr:colOff>411480</xdr:colOff>
      <xdr:row>14</xdr:row>
      <xdr:rowOff>106680</xdr:rowOff>
    </xdr:to>
    <xdr:sp macro="" textlink="">
      <xdr:nvSpPr>
        <xdr:cNvPr id="42" name="Ovale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>
          <a:off x="12824460" y="2552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396240</xdr:colOff>
      <xdr:row>10</xdr:row>
      <xdr:rowOff>76200</xdr:rowOff>
    </xdr:from>
    <xdr:to>
      <xdr:col>14</xdr:col>
      <xdr:colOff>502920</xdr:colOff>
      <xdr:row>11</xdr:row>
      <xdr:rowOff>7620</xdr:rowOff>
    </xdr:to>
    <xdr:sp macro="" textlink="">
      <xdr:nvSpPr>
        <xdr:cNvPr id="43" name="Ovale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>
        <a:xfrm>
          <a:off x="11087100" y="19050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297180</xdr:colOff>
      <xdr:row>8</xdr:row>
      <xdr:rowOff>83820</xdr:rowOff>
    </xdr:from>
    <xdr:to>
      <xdr:col>16</xdr:col>
      <xdr:colOff>403860</xdr:colOff>
      <xdr:row>9</xdr:row>
      <xdr:rowOff>15240</xdr:rowOff>
    </xdr:to>
    <xdr:sp macro="" textlink="">
      <xdr:nvSpPr>
        <xdr:cNvPr id="44" name="Ovale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/>
      </xdr:nvSpPr>
      <xdr:spPr>
        <a:xfrm>
          <a:off x="12207240" y="15468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228600</xdr:colOff>
      <xdr:row>13</xdr:row>
      <xdr:rowOff>160020</xdr:rowOff>
    </xdr:from>
    <xdr:to>
      <xdr:col>16</xdr:col>
      <xdr:colOff>335280</xdr:colOff>
      <xdr:row>14</xdr:row>
      <xdr:rowOff>91440</xdr:rowOff>
    </xdr:to>
    <xdr:sp macro="" textlink="">
      <xdr:nvSpPr>
        <xdr:cNvPr id="45" name="Ovale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>
        <a:xfrm>
          <a:off x="12138660" y="25374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14</xdr:col>
      <xdr:colOff>30480</xdr:colOff>
      <xdr:row>22</xdr:row>
      <xdr:rowOff>15240</xdr:rowOff>
    </xdr:from>
    <xdr:to>
      <xdr:col>14</xdr:col>
      <xdr:colOff>137160</xdr:colOff>
      <xdr:row>22</xdr:row>
      <xdr:rowOff>129540</xdr:rowOff>
    </xdr:to>
    <xdr:sp macro="" textlink="">
      <xdr:nvSpPr>
        <xdr:cNvPr id="46" name="Ovale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/>
      </xdr:nvSpPr>
      <xdr:spPr>
        <a:xfrm>
          <a:off x="10721340" y="40386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18</xdr:col>
      <xdr:colOff>373380</xdr:colOff>
      <xdr:row>9</xdr:row>
      <xdr:rowOff>68580</xdr:rowOff>
    </xdr:from>
    <xdr:to>
      <xdr:col>18</xdr:col>
      <xdr:colOff>480060</xdr:colOff>
      <xdr:row>10</xdr:row>
      <xdr:rowOff>0</xdr:rowOff>
    </xdr:to>
    <xdr:sp macro="" textlink="">
      <xdr:nvSpPr>
        <xdr:cNvPr id="47" name="Ovale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/>
      </xdr:nvSpPr>
      <xdr:spPr>
        <a:xfrm>
          <a:off x="13502640" y="1714500"/>
          <a:ext cx="106680" cy="1143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121537</xdr:colOff>
      <xdr:row>14</xdr:row>
      <xdr:rowOff>91440</xdr:rowOff>
    </xdr:from>
    <xdr:to>
      <xdr:col>16</xdr:col>
      <xdr:colOff>281940</xdr:colOff>
      <xdr:row>18</xdr:row>
      <xdr:rowOff>131039</xdr:rowOff>
    </xdr:to>
    <xdr:cxnSp macro="">
      <xdr:nvCxnSpPr>
        <xdr:cNvPr id="48" name="Connettore 2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>
          <a:stCxn id="40" idx="7"/>
          <a:endCxn id="45" idx="4"/>
        </xdr:cNvCxnSpPr>
      </xdr:nvCxnSpPr>
      <xdr:spPr>
        <a:xfrm flipV="1">
          <a:off x="11421997" y="2651760"/>
          <a:ext cx="770003" cy="7711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320040</xdr:colOff>
      <xdr:row>15</xdr:row>
      <xdr:rowOff>156210</xdr:rowOff>
    </xdr:from>
    <xdr:to>
      <xdr:col>11</xdr:col>
      <xdr:colOff>297180</xdr:colOff>
      <xdr:row>16</xdr:row>
      <xdr:rowOff>144780</xdr:rowOff>
    </xdr:to>
    <xdr:cxnSp macro="">
      <xdr:nvCxnSpPr>
        <xdr:cNvPr id="49" name="Connettore 2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>
          <a:endCxn id="39" idx="2"/>
        </xdr:cNvCxnSpPr>
      </xdr:nvCxnSpPr>
      <xdr:spPr>
        <a:xfrm flipV="1">
          <a:off x="7962900" y="2899410"/>
          <a:ext cx="1196340" cy="171450"/>
        </a:xfrm>
        <a:prstGeom prst="straightConnector1">
          <a:avLst/>
        </a:prstGeom>
        <a:ln w="15875">
          <a:noFill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320040</xdr:colOff>
      <xdr:row>10</xdr:row>
      <xdr:rowOff>59461</xdr:rowOff>
    </xdr:from>
    <xdr:to>
      <xdr:col>10</xdr:col>
      <xdr:colOff>236603</xdr:colOff>
      <xdr:row>16</xdr:row>
      <xdr:rowOff>83820</xdr:rowOff>
    </xdr:to>
    <xdr:cxnSp macro="">
      <xdr:nvCxnSpPr>
        <xdr:cNvPr id="50" name="Connettore 2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>
          <a:stCxn id="36" idx="0"/>
          <a:endCxn id="37" idx="3"/>
        </xdr:cNvCxnSpPr>
      </xdr:nvCxnSpPr>
      <xdr:spPr>
        <a:xfrm flipV="1">
          <a:off x="7962900" y="1888261"/>
          <a:ext cx="526163" cy="112163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289560</xdr:colOff>
      <xdr:row>10</xdr:row>
      <xdr:rowOff>0</xdr:rowOff>
    </xdr:from>
    <xdr:to>
      <xdr:col>12</xdr:col>
      <xdr:colOff>563880</xdr:colOff>
      <xdr:row>10</xdr:row>
      <xdr:rowOff>80010</xdr:rowOff>
    </xdr:to>
    <xdr:cxnSp macro="">
      <xdr:nvCxnSpPr>
        <xdr:cNvPr id="51" name="Connettore 2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>
          <a:endCxn id="41" idx="2"/>
        </xdr:cNvCxnSpPr>
      </xdr:nvCxnSpPr>
      <xdr:spPr>
        <a:xfrm>
          <a:off x="8542020" y="1828800"/>
          <a:ext cx="1493520" cy="8001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373380</xdr:colOff>
      <xdr:row>10</xdr:row>
      <xdr:rowOff>120421</xdr:rowOff>
    </xdr:from>
    <xdr:to>
      <xdr:col>12</xdr:col>
      <xdr:colOff>579503</xdr:colOff>
      <xdr:row>15</xdr:row>
      <xdr:rowOff>114300</xdr:rowOff>
    </xdr:to>
    <xdr:cxnSp macro="">
      <xdr:nvCxnSpPr>
        <xdr:cNvPr id="52" name="Connettore 2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>
          <a:endCxn id="41" idx="3"/>
        </xdr:cNvCxnSpPr>
      </xdr:nvCxnSpPr>
      <xdr:spPr>
        <a:xfrm flipV="1">
          <a:off x="9235440" y="1949221"/>
          <a:ext cx="815723" cy="90827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335280</xdr:colOff>
      <xdr:row>16</xdr:row>
      <xdr:rowOff>30480</xdr:rowOff>
    </xdr:from>
    <xdr:to>
      <xdr:col>11</xdr:col>
      <xdr:colOff>350520</xdr:colOff>
      <xdr:row>23</xdr:row>
      <xdr:rowOff>53340</xdr:rowOff>
    </xdr:to>
    <xdr:cxnSp macro="">
      <xdr:nvCxnSpPr>
        <xdr:cNvPr id="53" name="Connettore 2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>
          <a:endCxn id="39" idx="4"/>
        </xdr:cNvCxnSpPr>
      </xdr:nvCxnSpPr>
      <xdr:spPr>
        <a:xfrm flipV="1">
          <a:off x="8587740" y="2956560"/>
          <a:ext cx="624840" cy="130302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320040</xdr:colOff>
      <xdr:row>17</xdr:row>
      <xdr:rowOff>15240</xdr:rowOff>
    </xdr:from>
    <xdr:to>
      <xdr:col>10</xdr:col>
      <xdr:colOff>282323</xdr:colOff>
      <xdr:row>23</xdr:row>
      <xdr:rowOff>54839</xdr:rowOff>
    </xdr:to>
    <xdr:cxnSp macro="">
      <xdr:nvCxnSpPr>
        <xdr:cNvPr id="54" name="Connettore 2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>
          <a:stCxn id="36" idx="4"/>
          <a:endCxn id="38" idx="1"/>
        </xdr:cNvCxnSpPr>
      </xdr:nvCxnSpPr>
      <xdr:spPr>
        <a:xfrm>
          <a:off x="7962900" y="3124200"/>
          <a:ext cx="571883" cy="113687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358140</xdr:colOff>
      <xdr:row>22</xdr:row>
      <xdr:rowOff>72390</xdr:rowOff>
    </xdr:from>
    <xdr:to>
      <xdr:col>14</xdr:col>
      <xdr:colOff>30480</xdr:colOff>
      <xdr:row>23</xdr:row>
      <xdr:rowOff>114300</xdr:rowOff>
    </xdr:to>
    <xdr:cxnSp macro="">
      <xdr:nvCxnSpPr>
        <xdr:cNvPr id="55" name="Connettore 2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>
          <a:endCxn id="46" idx="2"/>
        </xdr:cNvCxnSpPr>
      </xdr:nvCxnSpPr>
      <xdr:spPr>
        <a:xfrm flipV="1">
          <a:off x="8610600" y="4095750"/>
          <a:ext cx="2110740" cy="22479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45337</xdr:colOff>
      <xdr:row>10</xdr:row>
      <xdr:rowOff>120421</xdr:rowOff>
    </xdr:from>
    <xdr:to>
      <xdr:col>14</xdr:col>
      <xdr:colOff>396240</xdr:colOff>
      <xdr:row>10</xdr:row>
      <xdr:rowOff>133350</xdr:rowOff>
    </xdr:to>
    <xdr:cxnSp macro="">
      <xdr:nvCxnSpPr>
        <xdr:cNvPr id="56" name="Connettore 2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>
          <a:stCxn id="41" idx="5"/>
          <a:endCxn id="43" idx="2"/>
        </xdr:cNvCxnSpPr>
      </xdr:nvCxnSpPr>
      <xdr:spPr>
        <a:xfrm>
          <a:off x="10126597" y="1949221"/>
          <a:ext cx="960503" cy="1292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45337</xdr:colOff>
      <xdr:row>10</xdr:row>
      <xdr:rowOff>120421</xdr:rowOff>
    </xdr:from>
    <xdr:to>
      <xdr:col>15</xdr:col>
      <xdr:colOff>46103</xdr:colOff>
      <xdr:row>18</xdr:row>
      <xdr:rowOff>131039</xdr:rowOff>
    </xdr:to>
    <xdr:cxnSp macro="">
      <xdr:nvCxnSpPr>
        <xdr:cNvPr id="57" name="Connettore 2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>
          <a:stCxn id="41" idx="5"/>
          <a:endCxn id="40" idx="1"/>
        </xdr:cNvCxnSpPr>
      </xdr:nvCxnSpPr>
      <xdr:spPr>
        <a:xfrm>
          <a:off x="10126597" y="1949221"/>
          <a:ext cx="1219966" cy="1473658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91440</xdr:colOff>
      <xdr:row>19</xdr:row>
      <xdr:rowOff>21361</xdr:rowOff>
    </xdr:from>
    <xdr:to>
      <xdr:col>15</xdr:col>
      <xdr:colOff>60577</xdr:colOff>
      <xdr:row>22</xdr:row>
      <xdr:rowOff>45720</xdr:rowOff>
    </xdr:to>
    <xdr:cxnSp macro="">
      <xdr:nvCxnSpPr>
        <xdr:cNvPr id="58" name="Connettore 2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flipV="1">
          <a:off x="10782300" y="3496081"/>
          <a:ext cx="578737" cy="57299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457200</xdr:colOff>
      <xdr:row>8</xdr:row>
      <xdr:rowOff>181381</xdr:rowOff>
    </xdr:from>
    <xdr:to>
      <xdr:col>16</xdr:col>
      <xdr:colOff>312803</xdr:colOff>
      <xdr:row>10</xdr:row>
      <xdr:rowOff>167640</xdr:rowOff>
    </xdr:to>
    <xdr:cxnSp macro="">
      <xdr:nvCxnSpPr>
        <xdr:cNvPr id="59" name="Connettore 2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>
          <a:endCxn id="44" idx="3"/>
        </xdr:cNvCxnSpPr>
      </xdr:nvCxnSpPr>
      <xdr:spPr>
        <a:xfrm flipV="1">
          <a:off x="11148060" y="1644421"/>
          <a:ext cx="1074803" cy="3520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281940</xdr:colOff>
      <xdr:row>9</xdr:row>
      <xdr:rowOff>15240</xdr:rowOff>
    </xdr:from>
    <xdr:to>
      <xdr:col>16</xdr:col>
      <xdr:colOff>350520</xdr:colOff>
      <xdr:row>13</xdr:row>
      <xdr:rowOff>160020</xdr:rowOff>
    </xdr:to>
    <xdr:cxnSp macro="">
      <xdr:nvCxnSpPr>
        <xdr:cNvPr id="60" name="Connettore 2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>
          <a:stCxn id="45" idx="0"/>
          <a:endCxn id="44" idx="4"/>
        </xdr:cNvCxnSpPr>
      </xdr:nvCxnSpPr>
      <xdr:spPr>
        <a:xfrm flipV="1">
          <a:off x="12192000" y="1661160"/>
          <a:ext cx="68580" cy="8763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319657</xdr:colOff>
      <xdr:row>14</xdr:row>
      <xdr:rowOff>49530</xdr:rowOff>
    </xdr:from>
    <xdr:to>
      <xdr:col>17</xdr:col>
      <xdr:colOff>304800</xdr:colOff>
      <xdr:row>14</xdr:row>
      <xdr:rowOff>74701</xdr:rowOff>
    </xdr:to>
    <xdr:cxnSp macro="">
      <xdr:nvCxnSpPr>
        <xdr:cNvPr id="61" name="Connettore 2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>
          <a:stCxn id="45" idx="5"/>
          <a:endCxn id="42" idx="2"/>
        </xdr:cNvCxnSpPr>
      </xdr:nvCxnSpPr>
      <xdr:spPr>
        <a:xfrm flipV="1">
          <a:off x="12229717" y="2609850"/>
          <a:ext cx="594743" cy="25171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388237</xdr:colOff>
      <xdr:row>8</xdr:row>
      <xdr:rowOff>181381</xdr:rowOff>
    </xdr:from>
    <xdr:to>
      <xdr:col>18</xdr:col>
      <xdr:colOff>396240</xdr:colOff>
      <xdr:row>9</xdr:row>
      <xdr:rowOff>137160</xdr:rowOff>
    </xdr:to>
    <xdr:cxnSp macro="">
      <xdr:nvCxnSpPr>
        <xdr:cNvPr id="62" name="Connettore 2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>
          <a:stCxn id="44" idx="5"/>
        </xdr:cNvCxnSpPr>
      </xdr:nvCxnSpPr>
      <xdr:spPr>
        <a:xfrm>
          <a:off x="12298297" y="1644421"/>
          <a:ext cx="1227203" cy="13865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411480</xdr:colOff>
      <xdr:row>9</xdr:row>
      <xdr:rowOff>166141</xdr:rowOff>
    </xdr:from>
    <xdr:to>
      <xdr:col>18</xdr:col>
      <xdr:colOff>389003</xdr:colOff>
      <xdr:row>14</xdr:row>
      <xdr:rowOff>49530</xdr:rowOff>
    </xdr:to>
    <xdr:cxnSp macro="">
      <xdr:nvCxnSpPr>
        <xdr:cNvPr id="63" name="Connettore 2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>
          <a:stCxn id="42" idx="6"/>
          <a:endCxn id="47" idx="3"/>
        </xdr:cNvCxnSpPr>
      </xdr:nvCxnSpPr>
      <xdr:spPr>
        <a:xfrm flipV="1">
          <a:off x="12931140" y="1812061"/>
          <a:ext cx="587123" cy="79778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357757</xdr:colOff>
      <xdr:row>10</xdr:row>
      <xdr:rowOff>173761</xdr:rowOff>
    </xdr:from>
    <xdr:to>
      <xdr:col>14</xdr:col>
      <xdr:colOff>411863</xdr:colOff>
      <xdr:row>23</xdr:row>
      <xdr:rowOff>54839</xdr:rowOff>
    </xdr:to>
    <xdr:cxnSp macro="">
      <xdr:nvCxnSpPr>
        <xdr:cNvPr id="64" name="Connettore 2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>
          <a:stCxn id="38" idx="7"/>
          <a:endCxn id="43" idx="3"/>
        </xdr:cNvCxnSpPr>
      </xdr:nvCxnSpPr>
      <xdr:spPr>
        <a:xfrm flipV="1">
          <a:off x="8610217" y="2002561"/>
          <a:ext cx="2492506" cy="2258518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91440</xdr:colOff>
      <xdr:row>8</xdr:row>
      <xdr:rowOff>181381</xdr:rowOff>
    </xdr:from>
    <xdr:to>
      <xdr:col>16</xdr:col>
      <xdr:colOff>312803</xdr:colOff>
      <xdr:row>18</xdr:row>
      <xdr:rowOff>114300</xdr:rowOff>
    </xdr:to>
    <xdr:cxnSp macro="">
      <xdr:nvCxnSpPr>
        <xdr:cNvPr id="65" name="Connettore 2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>
          <a:endCxn id="44" idx="3"/>
        </xdr:cNvCxnSpPr>
      </xdr:nvCxnSpPr>
      <xdr:spPr>
        <a:xfrm flipV="1">
          <a:off x="11391900" y="1644421"/>
          <a:ext cx="830963" cy="17617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419100</xdr:colOff>
      <xdr:row>16</xdr:row>
      <xdr:rowOff>0</xdr:rowOff>
    </xdr:from>
    <xdr:to>
      <xdr:col>14</xdr:col>
      <xdr:colOff>30480</xdr:colOff>
      <xdr:row>22</xdr:row>
      <xdr:rowOff>72390</xdr:rowOff>
    </xdr:to>
    <xdr:cxnSp macro="">
      <xdr:nvCxnSpPr>
        <xdr:cNvPr id="66" name="Connettore 2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>
          <a:endCxn id="46" idx="2"/>
        </xdr:cNvCxnSpPr>
      </xdr:nvCxnSpPr>
      <xdr:spPr>
        <a:xfrm>
          <a:off x="9281160" y="2926080"/>
          <a:ext cx="1440180" cy="116967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449580</xdr:colOff>
      <xdr:row>11</xdr:row>
      <xdr:rowOff>7620</xdr:rowOff>
    </xdr:from>
    <xdr:to>
      <xdr:col>15</xdr:col>
      <xdr:colOff>91440</xdr:colOff>
      <xdr:row>18</xdr:row>
      <xdr:rowOff>129540</xdr:rowOff>
    </xdr:to>
    <xdr:cxnSp macro="">
      <xdr:nvCxnSpPr>
        <xdr:cNvPr id="67" name="Connettore 2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>
          <a:endCxn id="43" idx="4"/>
        </xdr:cNvCxnSpPr>
      </xdr:nvCxnSpPr>
      <xdr:spPr>
        <a:xfrm flipH="1" flipV="1">
          <a:off x="11140440" y="2019300"/>
          <a:ext cx="251460" cy="140208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373380</xdr:colOff>
      <xdr:row>15</xdr:row>
      <xdr:rowOff>152400</xdr:rowOff>
    </xdr:from>
    <xdr:to>
      <xdr:col>11</xdr:col>
      <xdr:colOff>320040</xdr:colOff>
      <xdr:row>16</xdr:row>
      <xdr:rowOff>140970</xdr:rowOff>
    </xdr:to>
    <xdr:cxnSp macro="">
      <xdr:nvCxnSpPr>
        <xdr:cNvPr id="68" name="Connettore 2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>
          <a:stCxn id="36" idx="6"/>
        </xdr:cNvCxnSpPr>
      </xdr:nvCxnSpPr>
      <xdr:spPr>
        <a:xfrm flipV="1">
          <a:off x="8016240" y="2895600"/>
          <a:ext cx="1165860" cy="17145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487297</xdr:colOff>
      <xdr:row>10</xdr:row>
      <xdr:rowOff>173761</xdr:rowOff>
    </xdr:from>
    <xdr:to>
      <xdr:col>16</xdr:col>
      <xdr:colOff>228600</xdr:colOff>
      <xdr:row>14</xdr:row>
      <xdr:rowOff>34290</xdr:rowOff>
    </xdr:to>
    <xdr:cxnSp macro="">
      <xdr:nvCxnSpPr>
        <xdr:cNvPr id="69" name="Connettore 2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>
          <a:stCxn id="43" idx="5"/>
          <a:endCxn id="45" idx="2"/>
        </xdr:cNvCxnSpPr>
      </xdr:nvCxnSpPr>
      <xdr:spPr>
        <a:xfrm>
          <a:off x="11178157" y="2002561"/>
          <a:ext cx="960503" cy="59204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16</xdr:row>
      <xdr:rowOff>83820</xdr:rowOff>
    </xdr:from>
    <xdr:to>
      <xdr:col>10</xdr:col>
      <xdr:colOff>373380</xdr:colOff>
      <xdr:row>17</xdr:row>
      <xdr:rowOff>15240</xdr:rowOff>
    </xdr:to>
    <xdr:sp macro="" textlink="">
      <xdr:nvSpPr>
        <xdr:cNvPr id="70" name="Ovale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/>
      </xdr:nvSpPr>
      <xdr:spPr>
        <a:xfrm>
          <a:off x="7909560" y="3009900"/>
          <a:ext cx="10668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220980</xdr:colOff>
      <xdr:row>9</xdr:row>
      <xdr:rowOff>144780</xdr:rowOff>
    </xdr:from>
    <xdr:to>
      <xdr:col>11</xdr:col>
      <xdr:colOff>327660</xdr:colOff>
      <xdr:row>10</xdr:row>
      <xdr:rowOff>76200</xdr:rowOff>
    </xdr:to>
    <xdr:sp macro="" textlink="">
      <xdr:nvSpPr>
        <xdr:cNvPr id="71" name="Ovale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/>
      </xdr:nvSpPr>
      <xdr:spPr>
        <a:xfrm>
          <a:off x="8473440" y="1790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266700</xdr:colOff>
      <xdr:row>23</xdr:row>
      <xdr:rowOff>38100</xdr:rowOff>
    </xdr:from>
    <xdr:to>
      <xdr:col>11</xdr:col>
      <xdr:colOff>373380</xdr:colOff>
      <xdr:row>23</xdr:row>
      <xdr:rowOff>152400</xdr:rowOff>
    </xdr:to>
    <xdr:sp macro="" textlink="">
      <xdr:nvSpPr>
        <xdr:cNvPr id="72" name="Ovale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/>
      </xdr:nvSpPr>
      <xdr:spPr>
        <a:xfrm>
          <a:off x="8519160" y="42443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297180</xdr:colOff>
      <xdr:row>15</xdr:row>
      <xdr:rowOff>99060</xdr:rowOff>
    </xdr:from>
    <xdr:to>
      <xdr:col>12</xdr:col>
      <xdr:colOff>403860</xdr:colOff>
      <xdr:row>16</xdr:row>
      <xdr:rowOff>30480</xdr:rowOff>
    </xdr:to>
    <xdr:sp macro="" textlink="">
      <xdr:nvSpPr>
        <xdr:cNvPr id="73" name="Ovale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/>
      </xdr:nvSpPr>
      <xdr:spPr>
        <a:xfrm>
          <a:off x="9159240" y="28422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30480</xdr:colOff>
      <xdr:row>18</xdr:row>
      <xdr:rowOff>114300</xdr:rowOff>
    </xdr:from>
    <xdr:to>
      <xdr:col>16</xdr:col>
      <xdr:colOff>137160</xdr:colOff>
      <xdr:row>19</xdr:row>
      <xdr:rowOff>45720</xdr:rowOff>
    </xdr:to>
    <xdr:sp macro="" textlink="">
      <xdr:nvSpPr>
        <xdr:cNvPr id="74" name="Ovale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/>
      </xdr:nvSpPr>
      <xdr:spPr>
        <a:xfrm>
          <a:off x="11330940" y="34061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563880</xdr:colOff>
      <xdr:row>10</xdr:row>
      <xdr:rowOff>22860</xdr:rowOff>
    </xdr:from>
    <xdr:to>
      <xdr:col>14</xdr:col>
      <xdr:colOff>60960</xdr:colOff>
      <xdr:row>10</xdr:row>
      <xdr:rowOff>137160</xdr:rowOff>
    </xdr:to>
    <xdr:sp macro="" textlink="">
      <xdr:nvSpPr>
        <xdr:cNvPr id="75" name="Ovale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/>
      </xdr:nvSpPr>
      <xdr:spPr>
        <a:xfrm>
          <a:off x="10035540" y="18516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18</xdr:col>
      <xdr:colOff>304800</xdr:colOff>
      <xdr:row>13</xdr:row>
      <xdr:rowOff>175260</xdr:rowOff>
    </xdr:from>
    <xdr:to>
      <xdr:col>18</xdr:col>
      <xdr:colOff>411480</xdr:colOff>
      <xdr:row>14</xdr:row>
      <xdr:rowOff>106680</xdr:rowOff>
    </xdr:to>
    <xdr:sp macro="" textlink="">
      <xdr:nvSpPr>
        <xdr:cNvPr id="76" name="Ovale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/>
      </xdr:nvSpPr>
      <xdr:spPr>
        <a:xfrm>
          <a:off x="12824460" y="2552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396240</xdr:colOff>
      <xdr:row>10</xdr:row>
      <xdr:rowOff>76200</xdr:rowOff>
    </xdr:from>
    <xdr:to>
      <xdr:col>15</xdr:col>
      <xdr:colOff>502920</xdr:colOff>
      <xdr:row>11</xdr:row>
      <xdr:rowOff>7620</xdr:rowOff>
    </xdr:to>
    <xdr:sp macro="" textlink="">
      <xdr:nvSpPr>
        <xdr:cNvPr id="77" name="Ovale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/>
      </xdr:nvSpPr>
      <xdr:spPr>
        <a:xfrm>
          <a:off x="11087100" y="19050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297180</xdr:colOff>
      <xdr:row>8</xdr:row>
      <xdr:rowOff>83820</xdr:rowOff>
    </xdr:from>
    <xdr:to>
      <xdr:col>17</xdr:col>
      <xdr:colOff>403860</xdr:colOff>
      <xdr:row>9</xdr:row>
      <xdr:rowOff>15240</xdr:rowOff>
    </xdr:to>
    <xdr:sp macro="" textlink="">
      <xdr:nvSpPr>
        <xdr:cNvPr id="78" name="Ovale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/>
      </xdr:nvSpPr>
      <xdr:spPr>
        <a:xfrm>
          <a:off x="12207240" y="15468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228600</xdr:colOff>
      <xdr:row>13</xdr:row>
      <xdr:rowOff>160020</xdr:rowOff>
    </xdr:from>
    <xdr:to>
      <xdr:col>17</xdr:col>
      <xdr:colOff>335280</xdr:colOff>
      <xdr:row>14</xdr:row>
      <xdr:rowOff>91440</xdr:rowOff>
    </xdr:to>
    <xdr:sp macro="" textlink="">
      <xdr:nvSpPr>
        <xdr:cNvPr id="79" name="Ovale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/>
      </xdr:nvSpPr>
      <xdr:spPr>
        <a:xfrm>
          <a:off x="12138660" y="25374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30480</xdr:colOff>
      <xdr:row>22</xdr:row>
      <xdr:rowOff>15240</xdr:rowOff>
    </xdr:from>
    <xdr:to>
      <xdr:col>15</xdr:col>
      <xdr:colOff>137160</xdr:colOff>
      <xdr:row>22</xdr:row>
      <xdr:rowOff>129540</xdr:rowOff>
    </xdr:to>
    <xdr:sp macro="" textlink="">
      <xdr:nvSpPr>
        <xdr:cNvPr id="80" name="Ovale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10721340" y="40386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19</xdr:col>
      <xdr:colOff>373380</xdr:colOff>
      <xdr:row>9</xdr:row>
      <xdr:rowOff>68580</xdr:rowOff>
    </xdr:from>
    <xdr:to>
      <xdr:col>19</xdr:col>
      <xdr:colOff>480060</xdr:colOff>
      <xdr:row>10</xdr:row>
      <xdr:rowOff>0</xdr:rowOff>
    </xdr:to>
    <xdr:sp macro="" textlink="">
      <xdr:nvSpPr>
        <xdr:cNvPr id="81" name="Ovale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/>
      </xdr:nvSpPr>
      <xdr:spPr>
        <a:xfrm>
          <a:off x="13502640" y="1714500"/>
          <a:ext cx="106680" cy="1143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121537</xdr:colOff>
      <xdr:row>14</xdr:row>
      <xdr:rowOff>91440</xdr:rowOff>
    </xdr:from>
    <xdr:to>
      <xdr:col>17</xdr:col>
      <xdr:colOff>281940</xdr:colOff>
      <xdr:row>18</xdr:row>
      <xdr:rowOff>131039</xdr:rowOff>
    </xdr:to>
    <xdr:cxnSp macro="">
      <xdr:nvCxnSpPr>
        <xdr:cNvPr id="82" name="Connettore 2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>
          <a:stCxn id="74" idx="7"/>
          <a:endCxn id="79" idx="4"/>
        </xdr:cNvCxnSpPr>
      </xdr:nvCxnSpPr>
      <xdr:spPr>
        <a:xfrm flipV="1">
          <a:off x="11421997" y="2651760"/>
          <a:ext cx="770003" cy="7711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320040</xdr:colOff>
      <xdr:row>15</xdr:row>
      <xdr:rowOff>156210</xdr:rowOff>
    </xdr:from>
    <xdr:to>
      <xdr:col>12</xdr:col>
      <xdr:colOff>297180</xdr:colOff>
      <xdr:row>16</xdr:row>
      <xdr:rowOff>144780</xdr:rowOff>
    </xdr:to>
    <xdr:cxnSp macro="">
      <xdr:nvCxnSpPr>
        <xdr:cNvPr id="83" name="Connettore 2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>
          <a:endCxn id="73" idx="2"/>
        </xdr:cNvCxnSpPr>
      </xdr:nvCxnSpPr>
      <xdr:spPr>
        <a:xfrm flipV="1">
          <a:off x="7962900" y="2899410"/>
          <a:ext cx="1196340" cy="171450"/>
        </a:xfrm>
        <a:prstGeom prst="straightConnector1">
          <a:avLst/>
        </a:prstGeom>
        <a:ln w="15875">
          <a:noFill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320040</xdr:colOff>
      <xdr:row>10</xdr:row>
      <xdr:rowOff>59461</xdr:rowOff>
    </xdr:from>
    <xdr:to>
      <xdr:col>11</xdr:col>
      <xdr:colOff>236603</xdr:colOff>
      <xdr:row>16</xdr:row>
      <xdr:rowOff>83820</xdr:rowOff>
    </xdr:to>
    <xdr:cxnSp macro="">
      <xdr:nvCxnSpPr>
        <xdr:cNvPr id="84" name="Connettore 2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>
          <a:stCxn id="70" idx="0"/>
          <a:endCxn id="71" idx="3"/>
        </xdr:cNvCxnSpPr>
      </xdr:nvCxnSpPr>
      <xdr:spPr>
        <a:xfrm flipV="1">
          <a:off x="7962900" y="1888261"/>
          <a:ext cx="526163" cy="112163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289560</xdr:colOff>
      <xdr:row>10</xdr:row>
      <xdr:rowOff>0</xdr:rowOff>
    </xdr:from>
    <xdr:to>
      <xdr:col>13</xdr:col>
      <xdr:colOff>563880</xdr:colOff>
      <xdr:row>10</xdr:row>
      <xdr:rowOff>80010</xdr:rowOff>
    </xdr:to>
    <xdr:cxnSp macro="">
      <xdr:nvCxnSpPr>
        <xdr:cNvPr id="85" name="Connettore 2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>
          <a:endCxn id="75" idx="2"/>
        </xdr:cNvCxnSpPr>
      </xdr:nvCxnSpPr>
      <xdr:spPr>
        <a:xfrm>
          <a:off x="8542020" y="1828800"/>
          <a:ext cx="1493520" cy="8001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373380</xdr:colOff>
      <xdr:row>10</xdr:row>
      <xdr:rowOff>120421</xdr:rowOff>
    </xdr:from>
    <xdr:to>
      <xdr:col>13</xdr:col>
      <xdr:colOff>579503</xdr:colOff>
      <xdr:row>15</xdr:row>
      <xdr:rowOff>114300</xdr:rowOff>
    </xdr:to>
    <xdr:cxnSp macro="">
      <xdr:nvCxnSpPr>
        <xdr:cNvPr id="86" name="Connettore 2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>
          <a:endCxn id="75" idx="3"/>
        </xdr:cNvCxnSpPr>
      </xdr:nvCxnSpPr>
      <xdr:spPr>
        <a:xfrm flipV="1">
          <a:off x="9235440" y="1949221"/>
          <a:ext cx="815723" cy="90827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335280</xdr:colOff>
      <xdr:row>16</xdr:row>
      <xdr:rowOff>30480</xdr:rowOff>
    </xdr:from>
    <xdr:to>
      <xdr:col>12</xdr:col>
      <xdr:colOff>350520</xdr:colOff>
      <xdr:row>23</xdr:row>
      <xdr:rowOff>53340</xdr:rowOff>
    </xdr:to>
    <xdr:cxnSp macro="">
      <xdr:nvCxnSpPr>
        <xdr:cNvPr id="87" name="Connettore 2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>
          <a:endCxn id="73" idx="4"/>
        </xdr:cNvCxnSpPr>
      </xdr:nvCxnSpPr>
      <xdr:spPr>
        <a:xfrm flipV="1">
          <a:off x="8587740" y="2956560"/>
          <a:ext cx="624840" cy="130302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320040</xdr:colOff>
      <xdr:row>17</xdr:row>
      <xdr:rowOff>15240</xdr:rowOff>
    </xdr:from>
    <xdr:to>
      <xdr:col>11</xdr:col>
      <xdr:colOff>282323</xdr:colOff>
      <xdr:row>23</xdr:row>
      <xdr:rowOff>54839</xdr:rowOff>
    </xdr:to>
    <xdr:cxnSp macro="">
      <xdr:nvCxnSpPr>
        <xdr:cNvPr id="88" name="Connettore 2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>
          <a:stCxn id="70" idx="4"/>
          <a:endCxn id="72" idx="1"/>
        </xdr:cNvCxnSpPr>
      </xdr:nvCxnSpPr>
      <xdr:spPr>
        <a:xfrm>
          <a:off x="7962900" y="3124200"/>
          <a:ext cx="571883" cy="113687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358140</xdr:colOff>
      <xdr:row>22</xdr:row>
      <xdr:rowOff>72390</xdr:rowOff>
    </xdr:from>
    <xdr:to>
      <xdr:col>15</xdr:col>
      <xdr:colOff>30480</xdr:colOff>
      <xdr:row>23</xdr:row>
      <xdr:rowOff>114300</xdr:rowOff>
    </xdr:to>
    <xdr:cxnSp macro="">
      <xdr:nvCxnSpPr>
        <xdr:cNvPr id="89" name="Connettore 2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>
          <a:endCxn id="80" idx="2"/>
        </xdr:cNvCxnSpPr>
      </xdr:nvCxnSpPr>
      <xdr:spPr>
        <a:xfrm flipV="1">
          <a:off x="8610600" y="4095750"/>
          <a:ext cx="2110740" cy="22479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45337</xdr:colOff>
      <xdr:row>10</xdr:row>
      <xdr:rowOff>120421</xdr:rowOff>
    </xdr:from>
    <xdr:to>
      <xdr:col>15</xdr:col>
      <xdr:colOff>396240</xdr:colOff>
      <xdr:row>10</xdr:row>
      <xdr:rowOff>133350</xdr:rowOff>
    </xdr:to>
    <xdr:cxnSp macro="">
      <xdr:nvCxnSpPr>
        <xdr:cNvPr id="90" name="Connettore 2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>
          <a:stCxn id="75" idx="5"/>
          <a:endCxn id="77" idx="2"/>
        </xdr:cNvCxnSpPr>
      </xdr:nvCxnSpPr>
      <xdr:spPr>
        <a:xfrm>
          <a:off x="10126597" y="1949221"/>
          <a:ext cx="960503" cy="1292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45337</xdr:colOff>
      <xdr:row>10</xdr:row>
      <xdr:rowOff>120421</xdr:rowOff>
    </xdr:from>
    <xdr:to>
      <xdr:col>16</xdr:col>
      <xdr:colOff>46103</xdr:colOff>
      <xdr:row>18</xdr:row>
      <xdr:rowOff>131039</xdr:rowOff>
    </xdr:to>
    <xdr:cxnSp macro="">
      <xdr:nvCxnSpPr>
        <xdr:cNvPr id="91" name="Connettore 2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>
          <a:stCxn id="75" idx="5"/>
          <a:endCxn id="74" idx="1"/>
        </xdr:cNvCxnSpPr>
      </xdr:nvCxnSpPr>
      <xdr:spPr>
        <a:xfrm>
          <a:off x="10126597" y="1949221"/>
          <a:ext cx="1219966" cy="1473658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91440</xdr:colOff>
      <xdr:row>19</xdr:row>
      <xdr:rowOff>21361</xdr:rowOff>
    </xdr:from>
    <xdr:to>
      <xdr:col>16</xdr:col>
      <xdr:colOff>60577</xdr:colOff>
      <xdr:row>22</xdr:row>
      <xdr:rowOff>45720</xdr:rowOff>
    </xdr:to>
    <xdr:cxnSp macro="">
      <xdr:nvCxnSpPr>
        <xdr:cNvPr id="92" name="Connettore 2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flipV="1">
          <a:off x="10782300" y="3496081"/>
          <a:ext cx="578737" cy="57299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457200</xdr:colOff>
      <xdr:row>8</xdr:row>
      <xdr:rowOff>181381</xdr:rowOff>
    </xdr:from>
    <xdr:to>
      <xdr:col>17</xdr:col>
      <xdr:colOff>312803</xdr:colOff>
      <xdr:row>10</xdr:row>
      <xdr:rowOff>167640</xdr:rowOff>
    </xdr:to>
    <xdr:cxnSp macro="">
      <xdr:nvCxnSpPr>
        <xdr:cNvPr id="93" name="Connettore 2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>
          <a:endCxn id="78" idx="3"/>
        </xdr:cNvCxnSpPr>
      </xdr:nvCxnSpPr>
      <xdr:spPr>
        <a:xfrm flipV="1">
          <a:off x="11148060" y="1644421"/>
          <a:ext cx="1074803" cy="3520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281940</xdr:colOff>
      <xdr:row>9</xdr:row>
      <xdr:rowOff>15240</xdr:rowOff>
    </xdr:from>
    <xdr:to>
      <xdr:col>17</xdr:col>
      <xdr:colOff>350520</xdr:colOff>
      <xdr:row>13</xdr:row>
      <xdr:rowOff>160020</xdr:rowOff>
    </xdr:to>
    <xdr:cxnSp macro="">
      <xdr:nvCxnSpPr>
        <xdr:cNvPr id="94" name="Connettore 2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>
          <a:stCxn id="79" idx="0"/>
          <a:endCxn id="78" idx="4"/>
        </xdr:cNvCxnSpPr>
      </xdr:nvCxnSpPr>
      <xdr:spPr>
        <a:xfrm flipV="1">
          <a:off x="12192000" y="1661160"/>
          <a:ext cx="68580" cy="8763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319657</xdr:colOff>
      <xdr:row>14</xdr:row>
      <xdr:rowOff>49530</xdr:rowOff>
    </xdr:from>
    <xdr:to>
      <xdr:col>18</xdr:col>
      <xdr:colOff>304800</xdr:colOff>
      <xdr:row>14</xdr:row>
      <xdr:rowOff>74701</xdr:rowOff>
    </xdr:to>
    <xdr:cxnSp macro="">
      <xdr:nvCxnSpPr>
        <xdr:cNvPr id="95" name="Connettore 2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>
          <a:stCxn id="79" idx="5"/>
          <a:endCxn id="76" idx="2"/>
        </xdr:cNvCxnSpPr>
      </xdr:nvCxnSpPr>
      <xdr:spPr>
        <a:xfrm flipV="1">
          <a:off x="12229717" y="2609850"/>
          <a:ext cx="594743" cy="25171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388237</xdr:colOff>
      <xdr:row>8</xdr:row>
      <xdr:rowOff>181381</xdr:rowOff>
    </xdr:from>
    <xdr:to>
      <xdr:col>19</xdr:col>
      <xdr:colOff>396240</xdr:colOff>
      <xdr:row>9</xdr:row>
      <xdr:rowOff>137160</xdr:rowOff>
    </xdr:to>
    <xdr:cxnSp macro="">
      <xdr:nvCxnSpPr>
        <xdr:cNvPr id="96" name="Connettore 2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>
          <a:stCxn id="78" idx="5"/>
        </xdr:cNvCxnSpPr>
      </xdr:nvCxnSpPr>
      <xdr:spPr>
        <a:xfrm>
          <a:off x="12298297" y="1644421"/>
          <a:ext cx="1227203" cy="13865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411480</xdr:colOff>
      <xdr:row>9</xdr:row>
      <xdr:rowOff>166141</xdr:rowOff>
    </xdr:from>
    <xdr:to>
      <xdr:col>19</xdr:col>
      <xdr:colOff>389003</xdr:colOff>
      <xdr:row>14</xdr:row>
      <xdr:rowOff>49530</xdr:rowOff>
    </xdr:to>
    <xdr:cxnSp macro="">
      <xdr:nvCxnSpPr>
        <xdr:cNvPr id="97" name="Connettore 2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>
          <a:stCxn id="76" idx="6"/>
          <a:endCxn id="81" idx="3"/>
        </xdr:cNvCxnSpPr>
      </xdr:nvCxnSpPr>
      <xdr:spPr>
        <a:xfrm flipV="1">
          <a:off x="12931140" y="1812061"/>
          <a:ext cx="587123" cy="79778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357757</xdr:colOff>
      <xdr:row>10</xdr:row>
      <xdr:rowOff>173761</xdr:rowOff>
    </xdr:from>
    <xdr:to>
      <xdr:col>15</xdr:col>
      <xdr:colOff>411863</xdr:colOff>
      <xdr:row>23</xdr:row>
      <xdr:rowOff>54839</xdr:rowOff>
    </xdr:to>
    <xdr:cxnSp macro="">
      <xdr:nvCxnSpPr>
        <xdr:cNvPr id="98" name="Connettore 2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>
          <a:stCxn id="72" idx="7"/>
          <a:endCxn id="77" idx="3"/>
        </xdr:cNvCxnSpPr>
      </xdr:nvCxnSpPr>
      <xdr:spPr>
        <a:xfrm flipV="1">
          <a:off x="8610217" y="2002561"/>
          <a:ext cx="2492506" cy="2258518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91440</xdr:colOff>
      <xdr:row>8</xdr:row>
      <xdr:rowOff>181381</xdr:rowOff>
    </xdr:from>
    <xdr:to>
      <xdr:col>17</xdr:col>
      <xdr:colOff>312803</xdr:colOff>
      <xdr:row>18</xdr:row>
      <xdr:rowOff>114300</xdr:rowOff>
    </xdr:to>
    <xdr:cxnSp macro="">
      <xdr:nvCxnSpPr>
        <xdr:cNvPr id="99" name="Connettore 2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>
          <a:endCxn id="78" idx="3"/>
        </xdr:cNvCxnSpPr>
      </xdr:nvCxnSpPr>
      <xdr:spPr>
        <a:xfrm flipV="1">
          <a:off x="11391900" y="1644421"/>
          <a:ext cx="830963" cy="17617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419100</xdr:colOff>
      <xdr:row>16</xdr:row>
      <xdr:rowOff>0</xdr:rowOff>
    </xdr:from>
    <xdr:to>
      <xdr:col>15</xdr:col>
      <xdr:colOff>30480</xdr:colOff>
      <xdr:row>22</xdr:row>
      <xdr:rowOff>72390</xdr:rowOff>
    </xdr:to>
    <xdr:cxnSp macro="">
      <xdr:nvCxnSpPr>
        <xdr:cNvPr id="100" name="Connettore 2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>
          <a:endCxn id="80" idx="2"/>
        </xdr:cNvCxnSpPr>
      </xdr:nvCxnSpPr>
      <xdr:spPr>
        <a:xfrm>
          <a:off x="9281160" y="2926080"/>
          <a:ext cx="1440180" cy="116967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449580</xdr:colOff>
      <xdr:row>11</xdr:row>
      <xdr:rowOff>7620</xdr:rowOff>
    </xdr:from>
    <xdr:to>
      <xdr:col>16</xdr:col>
      <xdr:colOff>91440</xdr:colOff>
      <xdr:row>18</xdr:row>
      <xdr:rowOff>129540</xdr:rowOff>
    </xdr:to>
    <xdr:cxnSp macro="">
      <xdr:nvCxnSpPr>
        <xdr:cNvPr id="101" name="Connettore 2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>
          <a:endCxn id="77" idx="4"/>
        </xdr:cNvCxnSpPr>
      </xdr:nvCxnSpPr>
      <xdr:spPr>
        <a:xfrm flipH="1" flipV="1">
          <a:off x="11140440" y="2019300"/>
          <a:ext cx="251460" cy="140208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373380</xdr:colOff>
      <xdr:row>15</xdr:row>
      <xdr:rowOff>152400</xdr:rowOff>
    </xdr:from>
    <xdr:to>
      <xdr:col>12</xdr:col>
      <xdr:colOff>320040</xdr:colOff>
      <xdr:row>16</xdr:row>
      <xdr:rowOff>140970</xdr:rowOff>
    </xdr:to>
    <xdr:cxnSp macro="">
      <xdr:nvCxnSpPr>
        <xdr:cNvPr id="102" name="Connettore 2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>
          <a:stCxn id="70" idx="6"/>
        </xdr:cNvCxnSpPr>
      </xdr:nvCxnSpPr>
      <xdr:spPr>
        <a:xfrm flipV="1">
          <a:off x="8016240" y="2895600"/>
          <a:ext cx="1165860" cy="17145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487297</xdr:colOff>
      <xdr:row>10</xdr:row>
      <xdr:rowOff>173761</xdr:rowOff>
    </xdr:from>
    <xdr:to>
      <xdr:col>17</xdr:col>
      <xdr:colOff>228600</xdr:colOff>
      <xdr:row>14</xdr:row>
      <xdr:rowOff>34290</xdr:rowOff>
    </xdr:to>
    <xdr:cxnSp macro="">
      <xdr:nvCxnSpPr>
        <xdr:cNvPr id="103" name="Connettore 2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>
          <a:stCxn id="77" idx="5"/>
          <a:endCxn id="79" idx="2"/>
        </xdr:cNvCxnSpPr>
      </xdr:nvCxnSpPr>
      <xdr:spPr>
        <a:xfrm>
          <a:off x="11178157" y="2002561"/>
          <a:ext cx="960503" cy="59204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16</xdr:row>
      <xdr:rowOff>83820</xdr:rowOff>
    </xdr:from>
    <xdr:to>
      <xdr:col>10</xdr:col>
      <xdr:colOff>373380</xdr:colOff>
      <xdr:row>17</xdr:row>
      <xdr:rowOff>15240</xdr:rowOff>
    </xdr:to>
    <xdr:sp macro="" textlink="">
      <xdr:nvSpPr>
        <xdr:cNvPr id="36" name="Ovale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/>
      </xdr:nvSpPr>
      <xdr:spPr>
        <a:xfrm>
          <a:off x="7848600" y="3009900"/>
          <a:ext cx="10668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220980</xdr:colOff>
      <xdr:row>9</xdr:row>
      <xdr:rowOff>144780</xdr:rowOff>
    </xdr:from>
    <xdr:to>
      <xdr:col>11</xdr:col>
      <xdr:colOff>327660</xdr:colOff>
      <xdr:row>10</xdr:row>
      <xdr:rowOff>76200</xdr:rowOff>
    </xdr:to>
    <xdr:sp macro="" textlink="">
      <xdr:nvSpPr>
        <xdr:cNvPr id="37" name="Ovale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/>
      </xdr:nvSpPr>
      <xdr:spPr>
        <a:xfrm>
          <a:off x="8412480" y="1790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266700</xdr:colOff>
      <xdr:row>23</xdr:row>
      <xdr:rowOff>38100</xdr:rowOff>
    </xdr:from>
    <xdr:to>
      <xdr:col>11</xdr:col>
      <xdr:colOff>373380</xdr:colOff>
      <xdr:row>23</xdr:row>
      <xdr:rowOff>152400</xdr:rowOff>
    </xdr:to>
    <xdr:sp macro="" textlink="">
      <xdr:nvSpPr>
        <xdr:cNvPr id="38" name="Ovale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/>
      </xdr:nvSpPr>
      <xdr:spPr>
        <a:xfrm>
          <a:off x="8458200" y="42443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297180</xdr:colOff>
      <xdr:row>15</xdr:row>
      <xdr:rowOff>99060</xdr:rowOff>
    </xdr:from>
    <xdr:to>
      <xdr:col>12</xdr:col>
      <xdr:colOff>403860</xdr:colOff>
      <xdr:row>16</xdr:row>
      <xdr:rowOff>30480</xdr:rowOff>
    </xdr:to>
    <xdr:sp macro="" textlink="">
      <xdr:nvSpPr>
        <xdr:cNvPr id="39" name="Ovale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/>
      </xdr:nvSpPr>
      <xdr:spPr>
        <a:xfrm>
          <a:off x="9098280" y="28422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30480</xdr:colOff>
      <xdr:row>18</xdr:row>
      <xdr:rowOff>114300</xdr:rowOff>
    </xdr:from>
    <xdr:to>
      <xdr:col>16</xdr:col>
      <xdr:colOff>137160</xdr:colOff>
      <xdr:row>19</xdr:row>
      <xdr:rowOff>45720</xdr:rowOff>
    </xdr:to>
    <xdr:sp macro="" textlink="">
      <xdr:nvSpPr>
        <xdr:cNvPr id="40" name="Ovale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/>
      </xdr:nvSpPr>
      <xdr:spPr>
        <a:xfrm>
          <a:off x="11269980" y="340614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563880</xdr:colOff>
      <xdr:row>10</xdr:row>
      <xdr:rowOff>22860</xdr:rowOff>
    </xdr:from>
    <xdr:to>
      <xdr:col>14</xdr:col>
      <xdr:colOff>60960</xdr:colOff>
      <xdr:row>10</xdr:row>
      <xdr:rowOff>137160</xdr:rowOff>
    </xdr:to>
    <xdr:sp macro="" textlink="">
      <xdr:nvSpPr>
        <xdr:cNvPr id="41" name="Ovale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/>
      </xdr:nvSpPr>
      <xdr:spPr>
        <a:xfrm>
          <a:off x="9974580" y="18516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18</xdr:col>
      <xdr:colOff>304800</xdr:colOff>
      <xdr:row>13</xdr:row>
      <xdr:rowOff>175260</xdr:rowOff>
    </xdr:from>
    <xdr:to>
      <xdr:col>18</xdr:col>
      <xdr:colOff>411480</xdr:colOff>
      <xdr:row>14</xdr:row>
      <xdr:rowOff>106680</xdr:rowOff>
    </xdr:to>
    <xdr:sp macro="" textlink="">
      <xdr:nvSpPr>
        <xdr:cNvPr id="42" name="Ovale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/>
      </xdr:nvSpPr>
      <xdr:spPr>
        <a:xfrm>
          <a:off x="12763500" y="25527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396240</xdr:colOff>
      <xdr:row>10</xdr:row>
      <xdr:rowOff>76200</xdr:rowOff>
    </xdr:from>
    <xdr:to>
      <xdr:col>15</xdr:col>
      <xdr:colOff>502920</xdr:colOff>
      <xdr:row>11</xdr:row>
      <xdr:rowOff>7620</xdr:rowOff>
    </xdr:to>
    <xdr:sp macro="" textlink="">
      <xdr:nvSpPr>
        <xdr:cNvPr id="43" name="Ovale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/>
      </xdr:nvSpPr>
      <xdr:spPr>
        <a:xfrm>
          <a:off x="11026140" y="19050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297180</xdr:colOff>
      <xdr:row>8</xdr:row>
      <xdr:rowOff>83820</xdr:rowOff>
    </xdr:from>
    <xdr:to>
      <xdr:col>17</xdr:col>
      <xdr:colOff>403860</xdr:colOff>
      <xdr:row>9</xdr:row>
      <xdr:rowOff>15240</xdr:rowOff>
    </xdr:to>
    <xdr:sp macro="" textlink="">
      <xdr:nvSpPr>
        <xdr:cNvPr id="44" name="Ovale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/>
      </xdr:nvSpPr>
      <xdr:spPr>
        <a:xfrm>
          <a:off x="12146280" y="15468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228600</xdr:colOff>
      <xdr:row>13</xdr:row>
      <xdr:rowOff>160020</xdr:rowOff>
    </xdr:from>
    <xdr:to>
      <xdr:col>17</xdr:col>
      <xdr:colOff>335280</xdr:colOff>
      <xdr:row>14</xdr:row>
      <xdr:rowOff>91440</xdr:rowOff>
    </xdr:to>
    <xdr:sp macro="" textlink="">
      <xdr:nvSpPr>
        <xdr:cNvPr id="45" name="Ovale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/>
      </xdr:nvSpPr>
      <xdr:spPr>
        <a:xfrm>
          <a:off x="12077700" y="253746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15</xdr:col>
      <xdr:colOff>30480</xdr:colOff>
      <xdr:row>22</xdr:row>
      <xdr:rowOff>15240</xdr:rowOff>
    </xdr:from>
    <xdr:to>
      <xdr:col>15</xdr:col>
      <xdr:colOff>137160</xdr:colOff>
      <xdr:row>22</xdr:row>
      <xdr:rowOff>129540</xdr:rowOff>
    </xdr:to>
    <xdr:sp macro="" textlink="">
      <xdr:nvSpPr>
        <xdr:cNvPr id="46" name="Ovale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/>
      </xdr:nvSpPr>
      <xdr:spPr>
        <a:xfrm>
          <a:off x="10660380" y="4038600"/>
          <a:ext cx="106680" cy="1143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19</xdr:col>
      <xdr:colOff>373380</xdr:colOff>
      <xdr:row>9</xdr:row>
      <xdr:rowOff>68580</xdr:rowOff>
    </xdr:from>
    <xdr:to>
      <xdr:col>19</xdr:col>
      <xdr:colOff>480060</xdr:colOff>
      <xdr:row>10</xdr:row>
      <xdr:rowOff>0</xdr:rowOff>
    </xdr:to>
    <xdr:sp macro="" textlink="">
      <xdr:nvSpPr>
        <xdr:cNvPr id="47" name="Ovale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/>
      </xdr:nvSpPr>
      <xdr:spPr>
        <a:xfrm>
          <a:off x="13441680" y="1714500"/>
          <a:ext cx="106680" cy="1143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16</xdr:col>
      <xdr:colOff>121537</xdr:colOff>
      <xdr:row>14</xdr:row>
      <xdr:rowOff>91440</xdr:rowOff>
    </xdr:from>
    <xdr:to>
      <xdr:col>17</xdr:col>
      <xdr:colOff>281940</xdr:colOff>
      <xdr:row>18</xdr:row>
      <xdr:rowOff>131039</xdr:rowOff>
    </xdr:to>
    <xdr:cxnSp macro="">
      <xdr:nvCxnSpPr>
        <xdr:cNvPr id="48" name="Connettore 2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>
          <a:stCxn id="40" idx="7"/>
          <a:endCxn id="45" idx="4"/>
        </xdr:cNvCxnSpPr>
      </xdr:nvCxnSpPr>
      <xdr:spPr>
        <a:xfrm flipV="1">
          <a:off x="11361037" y="2651760"/>
          <a:ext cx="770003" cy="7711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320040</xdr:colOff>
      <xdr:row>15</xdr:row>
      <xdr:rowOff>156210</xdr:rowOff>
    </xdr:from>
    <xdr:to>
      <xdr:col>12</xdr:col>
      <xdr:colOff>297180</xdr:colOff>
      <xdr:row>16</xdr:row>
      <xdr:rowOff>144780</xdr:rowOff>
    </xdr:to>
    <xdr:cxnSp macro="">
      <xdr:nvCxnSpPr>
        <xdr:cNvPr id="49" name="Connettore 2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>
          <a:endCxn id="39" idx="2"/>
        </xdr:cNvCxnSpPr>
      </xdr:nvCxnSpPr>
      <xdr:spPr>
        <a:xfrm flipV="1">
          <a:off x="7901940" y="2899410"/>
          <a:ext cx="1196340" cy="171450"/>
        </a:xfrm>
        <a:prstGeom prst="straightConnector1">
          <a:avLst/>
        </a:prstGeom>
        <a:ln w="15875">
          <a:noFill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320040</xdr:colOff>
      <xdr:row>10</xdr:row>
      <xdr:rowOff>59461</xdr:rowOff>
    </xdr:from>
    <xdr:to>
      <xdr:col>11</xdr:col>
      <xdr:colOff>236603</xdr:colOff>
      <xdr:row>16</xdr:row>
      <xdr:rowOff>83820</xdr:rowOff>
    </xdr:to>
    <xdr:cxnSp macro="">
      <xdr:nvCxnSpPr>
        <xdr:cNvPr id="50" name="Connettore 2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>
          <a:stCxn id="36" idx="0"/>
          <a:endCxn id="37" idx="3"/>
        </xdr:cNvCxnSpPr>
      </xdr:nvCxnSpPr>
      <xdr:spPr>
        <a:xfrm flipV="1">
          <a:off x="7901940" y="1888261"/>
          <a:ext cx="526163" cy="112163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289560</xdr:colOff>
      <xdr:row>10</xdr:row>
      <xdr:rowOff>0</xdr:rowOff>
    </xdr:from>
    <xdr:to>
      <xdr:col>13</xdr:col>
      <xdr:colOff>563880</xdr:colOff>
      <xdr:row>10</xdr:row>
      <xdr:rowOff>80010</xdr:rowOff>
    </xdr:to>
    <xdr:cxnSp macro="">
      <xdr:nvCxnSpPr>
        <xdr:cNvPr id="51" name="Connettore 2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>
          <a:endCxn id="41" idx="2"/>
        </xdr:cNvCxnSpPr>
      </xdr:nvCxnSpPr>
      <xdr:spPr>
        <a:xfrm>
          <a:off x="8481060" y="1828800"/>
          <a:ext cx="1493520" cy="8001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373380</xdr:colOff>
      <xdr:row>10</xdr:row>
      <xdr:rowOff>120421</xdr:rowOff>
    </xdr:from>
    <xdr:to>
      <xdr:col>13</xdr:col>
      <xdr:colOff>579503</xdr:colOff>
      <xdr:row>15</xdr:row>
      <xdr:rowOff>114300</xdr:rowOff>
    </xdr:to>
    <xdr:cxnSp macro="">
      <xdr:nvCxnSpPr>
        <xdr:cNvPr id="52" name="Connettore 2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>
          <a:endCxn id="41" idx="3"/>
        </xdr:cNvCxnSpPr>
      </xdr:nvCxnSpPr>
      <xdr:spPr>
        <a:xfrm flipV="1">
          <a:off x="9174480" y="1949221"/>
          <a:ext cx="815723" cy="90827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335280</xdr:colOff>
      <xdr:row>16</xdr:row>
      <xdr:rowOff>30480</xdr:rowOff>
    </xdr:from>
    <xdr:to>
      <xdr:col>12</xdr:col>
      <xdr:colOff>350520</xdr:colOff>
      <xdr:row>23</xdr:row>
      <xdr:rowOff>53340</xdr:rowOff>
    </xdr:to>
    <xdr:cxnSp macro="">
      <xdr:nvCxnSpPr>
        <xdr:cNvPr id="53" name="Connettore 2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>
          <a:endCxn id="39" idx="4"/>
        </xdr:cNvCxnSpPr>
      </xdr:nvCxnSpPr>
      <xdr:spPr>
        <a:xfrm flipV="1">
          <a:off x="8526780" y="2956560"/>
          <a:ext cx="624840" cy="130302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320040</xdr:colOff>
      <xdr:row>17</xdr:row>
      <xdr:rowOff>15240</xdr:rowOff>
    </xdr:from>
    <xdr:to>
      <xdr:col>11</xdr:col>
      <xdr:colOff>282323</xdr:colOff>
      <xdr:row>23</xdr:row>
      <xdr:rowOff>54839</xdr:rowOff>
    </xdr:to>
    <xdr:cxnSp macro="">
      <xdr:nvCxnSpPr>
        <xdr:cNvPr id="54" name="Connettore 2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>
          <a:stCxn id="36" idx="4"/>
          <a:endCxn id="38" idx="1"/>
        </xdr:cNvCxnSpPr>
      </xdr:nvCxnSpPr>
      <xdr:spPr>
        <a:xfrm>
          <a:off x="7901940" y="3124200"/>
          <a:ext cx="571883" cy="113687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358140</xdr:colOff>
      <xdr:row>22</xdr:row>
      <xdr:rowOff>72390</xdr:rowOff>
    </xdr:from>
    <xdr:to>
      <xdr:col>15</xdr:col>
      <xdr:colOff>30480</xdr:colOff>
      <xdr:row>23</xdr:row>
      <xdr:rowOff>114300</xdr:rowOff>
    </xdr:to>
    <xdr:cxnSp macro="">
      <xdr:nvCxnSpPr>
        <xdr:cNvPr id="55" name="Connettore 2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>
          <a:endCxn id="46" idx="2"/>
        </xdr:cNvCxnSpPr>
      </xdr:nvCxnSpPr>
      <xdr:spPr>
        <a:xfrm flipV="1">
          <a:off x="8549640" y="4095750"/>
          <a:ext cx="2110740" cy="22479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45337</xdr:colOff>
      <xdr:row>10</xdr:row>
      <xdr:rowOff>120421</xdr:rowOff>
    </xdr:from>
    <xdr:to>
      <xdr:col>15</xdr:col>
      <xdr:colOff>396240</xdr:colOff>
      <xdr:row>10</xdr:row>
      <xdr:rowOff>133350</xdr:rowOff>
    </xdr:to>
    <xdr:cxnSp macro="">
      <xdr:nvCxnSpPr>
        <xdr:cNvPr id="56" name="Connettore 2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>
          <a:stCxn id="41" idx="5"/>
          <a:endCxn id="43" idx="2"/>
        </xdr:cNvCxnSpPr>
      </xdr:nvCxnSpPr>
      <xdr:spPr>
        <a:xfrm>
          <a:off x="10065637" y="1949221"/>
          <a:ext cx="960503" cy="1292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45337</xdr:colOff>
      <xdr:row>10</xdr:row>
      <xdr:rowOff>120421</xdr:rowOff>
    </xdr:from>
    <xdr:to>
      <xdr:col>16</xdr:col>
      <xdr:colOff>46103</xdr:colOff>
      <xdr:row>18</xdr:row>
      <xdr:rowOff>131039</xdr:rowOff>
    </xdr:to>
    <xdr:cxnSp macro="">
      <xdr:nvCxnSpPr>
        <xdr:cNvPr id="57" name="Connettore 2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>
          <a:stCxn id="41" idx="5"/>
          <a:endCxn id="40" idx="1"/>
        </xdr:cNvCxnSpPr>
      </xdr:nvCxnSpPr>
      <xdr:spPr>
        <a:xfrm>
          <a:off x="10065637" y="1949221"/>
          <a:ext cx="1219966" cy="1473658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91440</xdr:colOff>
      <xdr:row>19</xdr:row>
      <xdr:rowOff>21361</xdr:rowOff>
    </xdr:from>
    <xdr:to>
      <xdr:col>16</xdr:col>
      <xdr:colOff>60577</xdr:colOff>
      <xdr:row>22</xdr:row>
      <xdr:rowOff>45720</xdr:rowOff>
    </xdr:to>
    <xdr:cxnSp macro="">
      <xdr:nvCxnSpPr>
        <xdr:cNvPr id="58" name="Connettore 2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flipV="1">
          <a:off x="10721340" y="3496081"/>
          <a:ext cx="578737" cy="57299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457200</xdr:colOff>
      <xdr:row>8</xdr:row>
      <xdr:rowOff>181381</xdr:rowOff>
    </xdr:from>
    <xdr:to>
      <xdr:col>17</xdr:col>
      <xdr:colOff>312803</xdr:colOff>
      <xdr:row>10</xdr:row>
      <xdr:rowOff>167640</xdr:rowOff>
    </xdr:to>
    <xdr:cxnSp macro="">
      <xdr:nvCxnSpPr>
        <xdr:cNvPr id="59" name="Connettore 2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>
          <a:endCxn id="44" idx="3"/>
        </xdr:cNvCxnSpPr>
      </xdr:nvCxnSpPr>
      <xdr:spPr>
        <a:xfrm flipV="1">
          <a:off x="11087100" y="1644421"/>
          <a:ext cx="1074803" cy="3520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281940</xdr:colOff>
      <xdr:row>9</xdr:row>
      <xdr:rowOff>15240</xdr:rowOff>
    </xdr:from>
    <xdr:to>
      <xdr:col>17</xdr:col>
      <xdr:colOff>350520</xdr:colOff>
      <xdr:row>13</xdr:row>
      <xdr:rowOff>160020</xdr:rowOff>
    </xdr:to>
    <xdr:cxnSp macro="">
      <xdr:nvCxnSpPr>
        <xdr:cNvPr id="60" name="Connettore 2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>
          <a:stCxn id="45" idx="0"/>
          <a:endCxn id="44" idx="4"/>
        </xdr:cNvCxnSpPr>
      </xdr:nvCxnSpPr>
      <xdr:spPr>
        <a:xfrm flipV="1">
          <a:off x="12131040" y="1661160"/>
          <a:ext cx="68580" cy="876300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319657</xdr:colOff>
      <xdr:row>14</xdr:row>
      <xdr:rowOff>49530</xdr:rowOff>
    </xdr:from>
    <xdr:to>
      <xdr:col>18</xdr:col>
      <xdr:colOff>304800</xdr:colOff>
      <xdr:row>14</xdr:row>
      <xdr:rowOff>74701</xdr:rowOff>
    </xdr:to>
    <xdr:cxnSp macro="">
      <xdr:nvCxnSpPr>
        <xdr:cNvPr id="61" name="Connettore 2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>
          <a:stCxn id="45" idx="5"/>
          <a:endCxn id="42" idx="2"/>
        </xdr:cNvCxnSpPr>
      </xdr:nvCxnSpPr>
      <xdr:spPr>
        <a:xfrm flipV="1">
          <a:off x="12168757" y="2609850"/>
          <a:ext cx="594743" cy="25171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388237</xdr:colOff>
      <xdr:row>8</xdr:row>
      <xdr:rowOff>181381</xdr:rowOff>
    </xdr:from>
    <xdr:to>
      <xdr:col>19</xdr:col>
      <xdr:colOff>396240</xdr:colOff>
      <xdr:row>9</xdr:row>
      <xdr:rowOff>137160</xdr:rowOff>
    </xdr:to>
    <xdr:cxnSp macro="">
      <xdr:nvCxnSpPr>
        <xdr:cNvPr id="62" name="Connettore 2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>
          <a:stCxn id="44" idx="5"/>
        </xdr:cNvCxnSpPr>
      </xdr:nvCxnSpPr>
      <xdr:spPr>
        <a:xfrm>
          <a:off x="12237337" y="1644421"/>
          <a:ext cx="1227203" cy="13865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411480</xdr:colOff>
      <xdr:row>9</xdr:row>
      <xdr:rowOff>166141</xdr:rowOff>
    </xdr:from>
    <xdr:to>
      <xdr:col>19</xdr:col>
      <xdr:colOff>389003</xdr:colOff>
      <xdr:row>14</xdr:row>
      <xdr:rowOff>49530</xdr:rowOff>
    </xdr:to>
    <xdr:cxnSp macro="">
      <xdr:nvCxnSpPr>
        <xdr:cNvPr id="63" name="Connettore 2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>
          <a:stCxn id="42" idx="6"/>
          <a:endCxn id="47" idx="3"/>
        </xdr:cNvCxnSpPr>
      </xdr:nvCxnSpPr>
      <xdr:spPr>
        <a:xfrm flipV="1">
          <a:off x="12870180" y="1812061"/>
          <a:ext cx="587123" cy="79778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357757</xdr:colOff>
      <xdr:row>10</xdr:row>
      <xdr:rowOff>173761</xdr:rowOff>
    </xdr:from>
    <xdr:to>
      <xdr:col>15</xdr:col>
      <xdr:colOff>411863</xdr:colOff>
      <xdr:row>23</xdr:row>
      <xdr:rowOff>54839</xdr:rowOff>
    </xdr:to>
    <xdr:cxnSp macro="">
      <xdr:nvCxnSpPr>
        <xdr:cNvPr id="64" name="Connettore 2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>
          <a:stCxn id="38" idx="7"/>
          <a:endCxn id="43" idx="3"/>
        </xdr:cNvCxnSpPr>
      </xdr:nvCxnSpPr>
      <xdr:spPr>
        <a:xfrm flipV="1">
          <a:off x="8549257" y="2002561"/>
          <a:ext cx="2492506" cy="2258518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91440</xdr:colOff>
      <xdr:row>8</xdr:row>
      <xdr:rowOff>181381</xdr:rowOff>
    </xdr:from>
    <xdr:to>
      <xdr:col>17</xdr:col>
      <xdr:colOff>312803</xdr:colOff>
      <xdr:row>18</xdr:row>
      <xdr:rowOff>114300</xdr:rowOff>
    </xdr:to>
    <xdr:cxnSp macro="">
      <xdr:nvCxnSpPr>
        <xdr:cNvPr id="65" name="Connettore 2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>
          <a:endCxn id="44" idx="3"/>
        </xdr:cNvCxnSpPr>
      </xdr:nvCxnSpPr>
      <xdr:spPr>
        <a:xfrm flipV="1">
          <a:off x="11330940" y="1644421"/>
          <a:ext cx="830963" cy="1761719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419100</xdr:colOff>
      <xdr:row>16</xdr:row>
      <xdr:rowOff>0</xdr:rowOff>
    </xdr:from>
    <xdr:to>
      <xdr:col>15</xdr:col>
      <xdr:colOff>30480</xdr:colOff>
      <xdr:row>22</xdr:row>
      <xdr:rowOff>72390</xdr:rowOff>
    </xdr:to>
    <xdr:cxnSp macro="">
      <xdr:nvCxnSpPr>
        <xdr:cNvPr id="66" name="Connettore 2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>
          <a:endCxn id="46" idx="2"/>
        </xdr:cNvCxnSpPr>
      </xdr:nvCxnSpPr>
      <xdr:spPr>
        <a:xfrm>
          <a:off x="9220200" y="2926080"/>
          <a:ext cx="1440180" cy="116967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449580</xdr:colOff>
      <xdr:row>11</xdr:row>
      <xdr:rowOff>7620</xdr:rowOff>
    </xdr:from>
    <xdr:to>
      <xdr:col>16</xdr:col>
      <xdr:colOff>91440</xdr:colOff>
      <xdr:row>18</xdr:row>
      <xdr:rowOff>129540</xdr:rowOff>
    </xdr:to>
    <xdr:cxnSp macro="">
      <xdr:nvCxnSpPr>
        <xdr:cNvPr id="67" name="Connettore 2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>
          <a:endCxn id="43" idx="4"/>
        </xdr:cNvCxnSpPr>
      </xdr:nvCxnSpPr>
      <xdr:spPr>
        <a:xfrm flipH="1" flipV="1">
          <a:off x="11079480" y="2019300"/>
          <a:ext cx="251460" cy="140208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373380</xdr:colOff>
      <xdr:row>15</xdr:row>
      <xdr:rowOff>152400</xdr:rowOff>
    </xdr:from>
    <xdr:to>
      <xdr:col>12</xdr:col>
      <xdr:colOff>320040</xdr:colOff>
      <xdr:row>16</xdr:row>
      <xdr:rowOff>140970</xdr:rowOff>
    </xdr:to>
    <xdr:cxnSp macro="">
      <xdr:nvCxnSpPr>
        <xdr:cNvPr id="68" name="Connettore 2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>
          <a:stCxn id="36" idx="6"/>
        </xdr:cNvCxnSpPr>
      </xdr:nvCxnSpPr>
      <xdr:spPr>
        <a:xfrm flipV="1">
          <a:off x="7955280" y="2895600"/>
          <a:ext cx="1165860" cy="171450"/>
        </a:xfrm>
        <a:prstGeom prst="straightConnector1">
          <a:avLst/>
        </a:prstGeom>
        <a:ln w="158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487297</xdr:colOff>
      <xdr:row>10</xdr:row>
      <xdr:rowOff>173761</xdr:rowOff>
    </xdr:from>
    <xdr:to>
      <xdr:col>17</xdr:col>
      <xdr:colOff>228600</xdr:colOff>
      <xdr:row>14</xdr:row>
      <xdr:rowOff>34290</xdr:rowOff>
    </xdr:to>
    <xdr:cxnSp macro="">
      <xdr:nvCxnSpPr>
        <xdr:cNvPr id="69" name="Connettore 2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>
          <a:stCxn id="43" idx="5"/>
          <a:endCxn id="45" idx="2"/>
        </xdr:cNvCxnSpPr>
      </xdr:nvCxnSpPr>
      <xdr:spPr>
        <a:xfrm>
          <a:off x="11117197" y="2002561"/>
          <a:ext cx="960503" cy="59204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</xdr:colOff>
      <xdr:row>3</xdr:row>
      <xdr:rowOff>0</xdr:rowOff>
    </xdr:from>
    <xdr:to>
      <xdr:col>14</xdr:col>
      <xdr:colOff>441960</xdr:colOff>
      <xdr:row>19</xdr:row>
      <xdr:rowOff>83820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966460" y="601980"/>
          <a:ext cx="5189220" cy="304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Conclusioni</a:t>
          </a:r>
        </a:p>
        <a:p>
          <a:endParaRPr lang="it-IT" sz="1100"/>
        </a:p>
        <a:p>
          <a:r>
            <a:rPr lang="it-IT" sz="1100"/>
            <a:t>La ricerca del massimo per l'indice</a:t>
          </a:r>
          <a:r>
            <a:rPr lang="it-IT" sz="1100" baseline="0"/>
            <a:t> multiplo (IM) prevede la medesima soluzione per GRG ed EVO, tale soluzione è la stessa ottenuta con la ricerca della Probabilità Massima. Quindi sembrerebbe ragionevole assumere tale soluzione per lo sviluppo industriale. Tuttavia il costo di produzione (1005 €/kg) è superiore di circa il 25% alla soluzione che ricerca il costo minimo.</a:t>
          </a:r>
        </a:p>
        <a:p>
          <a:r>
            <a:rPr lang="it-IT" sz="1100" baseline="0"/>
            <a:t> </a:t>
          </a:r>
        </a:p>
        <a:p>
          <a:r>
            <a:rPr lang="it-IT" sz="1100" baseline="0"/>
            <a:t>La ricerca del costo minimo produce la stessa  soluzione per i tre metodi. Il costo minimo è di 810 €/kg prodotto finale. Se si decidesse di scegliere una di queste due soluzioni si avrebbe un grande risparmio di costo. Tuttavia si avrebbe una probabilità di successo pari al 16% (come risulta da VERIFICA), decisamente troppo bassa per essere accettabile (evidentemente la probabilità accettabile deve essere almeno superiore al 50%).</a:t>
          </a:r>
        </a:p>
        <a:p>
          <a:endParaRPr lang="it-IT" sz="1100" baseline="0"/>
        </a:p>
        <a:p>
          <a:r>
            <a:rPr lang="it-IT" sz="1100" baseline="0"/>
            <a:t>Si conclude che pare ragionevole assumere come soluzione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(vedere a destra)</a:t>
          </a:r>
          <a:r>
            <a:rPr lang="it-IT" sz="1100" baseline="0"/>
            <a:t> quella che massimizza sia la probabilità che l'indice multiplo .</a:t>
          </a:r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586740</xdr:colOff>
      <xdr:row>4</xdr:row>
      <xdr:rowOff>38100</xdr:rowOff>
    </xdr:from>
    <xdr:to>
      <xdr:col>12</xdr:col>
      <xdr:colOff>281940</xdr:colOff>
      <xdr:row>19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167640</xdr:colOff>
      <xdr:row>7</xdr:row>
      <xdr:rowOff>60960</xdr:rowOff>
    </xdr:from>
    <xdr:to>
      <xdr:col>11</xdr:col>
      <xdr:colOff>426720</xdr:colOff>
      <xdr:row>15</xdr:row>
      <xdr:rowOff>38100</xdr:rowOff>
    </xdr:to>
    <xdr:cxnSp macro="">
      <xdr:nvCxnSpPr>
        <xdr:cNvPr id="3" name="Connettore 1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4792980" y="1341120"/>
          <a:ext cx="2697480" cy="14401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288164</xdr:colOff>
      <xdr:row>10</xdr:row>
      <xdr:rowOff>9123</xdr:rowOff>
    </xdr:from>
    <xdr:to>
      <xdr:col>10</xdr:col>
      <xdr:colOff>388200</xdr:colOff>
      <xdr:row>11</xdr:row>
      <xdr:rowOff>86554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 rot="1740000">
          <a:off x="5523104" y="1837923"/>
          <a:ext cx="1319236" cy="26031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frontiera di Pareto</a:t>
          </a:r>
        </a:p>
      </xdr:txBody>
    </xdr:sp>
    <xdr:clientData/>
  </xdr:twoCellAnchor>
  <xdr:twoCellAnchor>
    <xdr:from>
      <xdr:col>7</xdr:col>
      <xdr:colOff>312420</xdr:colOff>
      <xdr:row>7</xdr:row>
      <xdr:rowOff>106680</xdr:rowOff>
    </xdr:from>
    <xdr:to>
      <xdr:col>7</xdr:col>
      <xdr:colOff>426720</xdr:colOff>
      <xdr:row>8</xdr:row>
      <xdr:rowOff>30480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4937760" y="1386840"/>
          <a:ext cx="114300" cy="10668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ONT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Foglio14"/>
      <sheetName val="FRONTIERA"/>
    </sheetNames>
    <sheetDataSet>
      <sheetData sheetId="0">
        <row r="18">
          <cell r="I18">
            <v>0.32832</v>
          </cell>
        </row>
        <row r="20">
          <cell r="I20">
            <v>10.416666666666666</v>
          </cell>
        </row>
      </sheetData>
      <sheetData sheetId="1">
        <row r="18">
          <cell r="I18">
            <v>0.31847039999999999</v>
          </cell>
        </row>
        <row r="20">
          <cell r="I20">
            <v>10.928961748633879</v>
          </cell>
        </row>
      </sheetData>
      <sheetData sheetId="2">
        <row r="18">
          <cell r="I18">
            <v>0.21492134999999998</v>
          </cell>
        </row>
        <row r="20">
          <cell r="I20">
            <v>10.75268817204301</v>
          </cell>
        </row>
      </sheetData>
      <sheetData sheetId="3">
        <row r="18">
          <cell r="I18">
            <v>0.1454355</v>
          </cell>
        </row>
        <row r="20">
          <cell r="I20">
            <v>11.904761904761905</v>
          </cell>
        </row>
      </sheetData>
      <sheetData sheetId="4">
        <row r="18">
          <cell r="I18">
            <v>0.41040000000000004</v>
          </cell>
        </row>
        <row r="20">
          <cell r="I20">
            <v>10.1010101010101</v>
          </cell>
        </row>
      </sheetData>
      <sheetData sheetId="5">
        <row r="18">
          <cell r="I18">
            <v>0.43092000000000003</v>
          </cell>
        </row>
        <row r="20">
          <cell r="I20">
            <v>10.928961748633879</v>
          </cell>
        </row>
      </sheetData>
      <sheetData sheetId="6">
        <row r="18">
          <cell r="I18">
            <v>0.63680400000000004</v>
          </cell>
        </row>
        <row r="20">
          <cell r="I20">
            <v>9.9502487562189046</v>
          </cell>
        </row>
      </sheetData>
      <sheetData sheetId="7">
        <row r="18">
          <cell r="I18">
            <v>0.15674714999999997</v>
          </cell>
        </row>
        <row r="20">
          <cell r="I20">
            <v>11.299435028248588</v>
          </cell>
        </row>
      </sheetData>
      <sheetData sheetId="8">
        <row r="18">
          <cell r="I18">
            <v>0.34700400000000003</v>
          </cell>
        </row>
        <row r="20">
          <cell r="I20">
            <v>9.9502487562189046</v>
          </cell>
        </row>
      </sheetData>
      <sheetData sheetId="9">
        <row r="18">
          <cell r="I18">
            <v>0.51581124</v>
          </cell>
        </row>
        <row r="20">
          <cell r="I20">
            <v>9.1324200913242013</v>
          </cell>
        </row>
      </sheetData>
      <sheetData sheetId="10">
        <row r="18">
          <cell r="I18">
            <v>0.16458450749999998</v>
          </cell>
        </row>
        <row r="20">
          <cell r="I20">
            <v>12.345679012345679</v>
          </cell>
        </row>
      </sheetData>
      <sheetData sheetId="11">
        <row r="18">
          <cell r="I18">
            <v>0.5127948</v>
          </cell>
        </row>
        <row r="20">
          <cell r="I20">
            <v>9.1324200913242013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9"/>
  <sheetViews>
    <sheetView tabSelected="1" topLeftCell="A2" workbookViewId="0">
      <selection activeCell="K6" sqref="K6"/>
    </sheetView>
  </sheetViews>
  <sheetFormatPr defaultRowHeight="15" x14ac:dyDescent="0.25"/>
  <sheetData>
    <row r="5" spans="2:2" ht="18.75" x14ac:dyDescent="0.3">
      <c r="B5" s="13" t="s">
        <v>75</v>
      </c>
    </row>
    <row r="6" spans="2:2" x14ac:dyDescent="0.25">
      <c r="B6" t="s">
        <v>104</v>
      </c>
    </row>
    <row r="9" spans="2:2" x14ac:dyDescent="0.25">
      <c r="B9" t="s">
        <v>103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"/>
  <sheetViews>
    <sheetView workbookViewId="0">
      <selection activeCell="H20" sqref="H20"/>
    </sheetView>
  </sheetViews>
  <sheetFormatPr defaultRowHeight="15" x14ac:dyDescent="0.25"/>
  <cols>
    <col min="8" max="8" width="28.7109375" bestFit="1" customWidth="1"/>
  </cols>
  <sheetData>
    <row r="2" spans="1:9" x14ac:dyDescent="0.25">
      <c r="A2" s="6" t="s">
        <v>88</v>
      </c>
    </row>
    <row r="4" spans="1:9" x14ac:dyDescent="0.25">
      <c r="A4" s="12" t="s">
        <v>0</v>
      </c>
      <c r="B4" s="8" t="s">
        <v>1</v>
      </c>
      <c r="C4" s="6" t="s">
        <v>36</v>
      </c>
      <c r="D4" s="6" t="s">
        <v>37</v>
      </c>
      <c r="E4" s="6" t="s">
        <v>38</v>
      </c>
      <c r="F4" s="6"/>
      <c r="H4" s="6" t="s">
        <v>23</v>
      </c>
    </row>
    <row r="5" spans="1:9" x14ac:dyDescent="0.25">
      <c r="A5" s="7" t="s">
        <v>2</v>
      </c>
      <c r="B5" s="2">
        <v>0</v>
      </c>
      <c r="C5" s="5">
        <v>0.2</v>
      </c>
      <c r="D5" s="5">
        <f>1-C5*B5</f>
        <v>1</v>
      </c>
      <c r="E5">
        <v>120</v>
      </c>
      <c r="G5">
        <v>1</v>
      </c>
      <c r="H5" s="4" t="s">
        <v>34</v>
      </c>
      <c r="I5">
        <f>-B5-B6-B7+1</f>
        <v>0</v>
      </c>
    </row>
    <row r="6" spans="1:9" x14ac:dyDescent="0.25">
      <c r="A6" s="7" t="s">
        <v>3</v>
      </c>
      <c r="B6" s="2">
        <v>1</v>
      </c>
      <c r="C6" s="5">
        <v>0.1</v>
      </c>
      <c r="D6" s="5">
        <f t="shared" ref="D6:D25" si="0">1-C6*B6</f>
        <v>0.9</v>
      </c>
      <c r="E6">
        <v>60</v>
      </c>
      <c r="G6">
        <v>2</v>
      </c>
      <c r="H6" t="s">
        <v>24</v>
      </c>
      <c r="I6">
        <f>B5-B8</f>
        <v>0</v>
      </c>
    </row>
    <row r="7" spans="1:9" x14ac:dyDescent="0.25">
      <c r="A7" s="7" t="s">
        <v>4</v>
      </c>
      <c r="B7" s="2">
        <v>0</v>
      </c>
      <c r="C7" s="5">
        <v>0.3</v>
      </c>
      <c r="D7" s="5">
        <f t="shared" si="0"/>
        <v>1</v>
      </c>
      <c r="E7">
        <v>180</v>
      </c>
      <c r="G7">
        <v>3</v>
      </c>
      <c r="H7" t="s">
        <v>25</v>
      </c>
      <c r="I7">
        <f>B6-B10-B12-B11</f>
        <v>0</v>
      </c>
    </row>
    <row r="8" spans="1:9" x14ac:dyDescent="0.25">
      <c r="A8" s="7" t="s">
        <v>5</v>
      </c>
      <c r="B8" s="2">
        <v>0</v>
      </c>
      <c r="C8" s="5">
        <v>0.1</v>
      </c>
      <c r="D8" s="5">
        <f t="shared" si="0"/>
        <v>1</v>
      </c>
      <c r="E8">
        <v>255</v>
      </c>
      <c r="G8">
        <v>4</v>
      </c>
      <c r="H8" t="s">
        <v>27</v>
      </c>
      <c r="I8">
        <f>B7+B10-B13-B9</f>
        <v>0</v>
      </c>
    </row>
    <row r="9" spans="1:9" x14ac:dyDescent="0.25">
      <c r="A9" s="7" t="s">
        <v>6</v>
      </c>
      <c r="B9" s="2">
        <v>0</v>
      </c>
      <c r="C9" s="5">
        <v>0.2</v>
      </c>
      <c r="D9" s="5">
        <f t="shared" si="0"/>
        <v>1</v>
      </c>
      <c r="E9">
        <v>165</v>
      </c>
      <c r="G9">
        <v>5</v>
      </c>
      <c r="H9" t="s">
        <v>26</v>
      </c>
      <c r="I9">
        <f>B11+B13-B14</f>
        <v>0</v>
      </c>
    </row>
    <row r="10" spans="1:9" x14ac:dyDescent="0.25">
      <c r="A10" s="7" t="s">
        <v>7</v>
      </c>
      <c r="B10" s="2">
        <v>1</v>
      </c>
      <c r="C10" s="5">
        <v>0.03</v>
      </c>
      <c r="D10" s="5">
        <f t="shared" si="0"/>
        <v>0.97</v>
      </c>
      <c r="E10">
        <v>105</v>
      </c>
      <c r="G10">
        <v>6</v>
      </c>
      <c r="H10" t="s">
        <v>28</v>
      </c>
      <c r="I10">
        <f>B8+B9-B15-B16</f>
        <v>0</v>
      </c>
    </row>
    <row r="11" spans="1:9" x14ac:dyDescent="0.25">
      <c r="A11" s="7" t="s">
        <v>8</v>
      </c>
      <c r="B11" s="2">
        <v>0</v>
      </c>
      <c r="C11" s="5">
        <v>0.4</v>
      </c>
      <c r="D11" s="5">
        <f t="shared" si="0"/>
        <v>1</v>
      </c>
      <c r="E11">
        <v>300</v>
      </c>
      <c r="G11">
        <v>7</v>
      </c>
      <c r="H11" t="s">
        <v>29</v>
      </c>
      <c r="I11">
        <f>B14+B15-B17-B18-B19</f>
        <v>0</v>
      </c>
    </row>
    <row r="12" spans="1:9" x14ac:dyDescent="0.25">
      <c r="A12" s="7" t="s">
        <v>9</v>
      </c>
      <c r="B12" s="2">
        <v>0</v>
      </c>
      <c r="C12" s="5">
        <v>0.2</v>
      </c>
      <c r="D12" s="5">
        <f t="shared" si="0"/>
        <v>1</v>
      </c>
      <c r="E12">
        <v>600</v>
      </c>
      <c r="G12">
        <v>8</v>
      </c>
      <c r="H12" t="s">
        <v>30</v>
      </c>
      <c r="I12">
        <f>B16+B12+B17-B20-B21</f>
        <v>0</v>
      </c>
    </row>
    <row r="13" spans="1:9" x14ac:dyDescent="0.25">
      <c r="A13" s="7" t="s">
        <v>10</v>
      </c>
      <c r="B13" s="2">
        <v>1</v>
      </c>
      <c r="C13" s="5">
        <v>0.3</v>
      </c>
      <c r="D13" s="5">
        <f t="shared" si="0"/>
        <v>0.7</v>
      </c>
      <c r="E13">
        <v>165</v>
      </c>
      <c r="G13">
        <v>9</v>
      </c>
      <c r="H13" t="s">
        <v>31</v>
      </c>
      <c r="I13">
        <f>B18+B20-B22-B23</f>
        <v>0</v>
      </c>
    </row>
    <row r="14" spans="1:9" x14ac:dyDescent="0.25">
      <c r="A14" s="7" t="s">
        <v>11</v>
      </c>
      <c r="B14" s="2">
        <v>1</v>
      </c>
      <c r="C14" s="5">
        <v>0.5</v>
      </c>
      <c r="D14" s="5">
        <f t="shared" si="0"/>
        <v>0.5</v>
      </c>
      <c r="E14">
        <v>60</v>
      </c>
      <c r="G14">
        <v>10</v>
      </c>
      <c r="H14" t="s">
        <v>32</v>
      </c>
      <c r="I14">
        <f>B19+B21+B22-B25</f>
        <v>0</v>
      </c>
    </row>
    <row r="15" spans="1:9" x14ac:dyDescent="0.25">
      <c r="A15" s="7" t="s">
        <v>12</v>
      </c>
      <c r="B15" s="2">
        <v>0</v>
      </c>
      <c r="C15" s="5">
        <v>0.1</v>
      </c>
      <c r="D15" s="5">
        <f t="shared" si="0"/>
        <v>1</v>
      </c>
      <c r="E15">
        <v>210</v>
      </c>
      <c r="G15">
        <v>11</v>
      </c>
      <c r="H15" s="4" t="s">
        <v>33</v>
      </c>
      <c r="I15">
        <f>B23-B24</f>
        <v>0</v>
      </c>
    </row>
    <row r="16" spans="1:9" x14ac:dyDescent="0.25">
      <c r="A16" s="7" t="s">
        <v>13</v>
      </c>
      <c r="B16" s="2">
        <v>0</v>
      </c>
      <c r="C16" s="5">
        <v>0.2</v>
      </c>
      <c r="D16" s="5">
        <f t="shared" si="0"/>
        <v>1</v>
      </c>
      <c r="E16">
        <v>255</v>
      </c>
      <c r="G16">
        <v>12</v>
      </c>
      <c r="H16" t="s">
        <v>35</v>
      </c>
      <c r="I16">
        <f>B25+B24-1</f>
        <v>0</v>
      </c>
    </row>
    <row r="17" spans="1:9" x14ac:dyDescent="0.25">
      <c r="A17" s="7" t="s">
        <v>14</v>
      </c>
      <c r="B17" s="2">
        <v>1</v>
      </c>
      <c r="C17" s="5">
        <v>0.1</v>
      </c>
      <c r="D17" s="5">
        <f t="shared" si="0"/>
        <v>0.9</v>
      </c>
      <c r="E17">
        <v>165</v>
      </c>
    </row>
    <row r="18" spans="1:9" x14ac:dyDescent="0.25">
      <c r="A18" s="7" t="s">
        <v>15</v>
      </c>
      <c r="B18" s="2">
        <v>0</v>
      </c>
      <c r="C18" s="5">
        <v>0.15</v>
      </c>
      <c r="D18" s="5">
        <f t="shared" si="0"/>
        <v>1</v>
      </c>
      <c r="E18">
        <v>210</v>
      </c>
      <c r="H18" t="s">
        <v>40</v>
      </c>
      <c r="I18" s="5">
        <f>PRODUCT(D5:D25)</f>
        <v>0.16458450749999998</v>
      </c>
    </row>
    <row r="19" spans="1:9" x14ac:dyDescent="0.25">
      <c r="A19" s="7" t="s">
        <v>16</v>
      </c>
      <c r="B19" s="2">
        <v>0</v>
      </c>
      <c r="C19" s="5">
        <v>0.2</v>
      </c>
      <c r="D19" s="5">
        <f t="shared" si="0"/>
        <v>1</v>
      </c>
      <c r="E19">
        <v>330</v>
      </c>
      <c r="H19" t="s">
        <v>47</v>
      </c>
      <c r="I19">
        <f>SUMPRODUCT(B5:B25,E5:E25)</f>
        <v>810</v>
      </c>
    </row>
    <row r="20" spans="1:9" x14ac:dyDescent="0.25">
      <c r="A20" s="7" t="s">
        <v>17</v>
      </c>
      <c r="B20" s="2">
        <v>1</v>
      </c>
      <c r="C20" s="5">
        <v>0.05</v>
      </c>
      <c r="D20" s="5">
        <f t="shared" si="0"/>
        <v>0.95</v>
      </c>
      <c r="E20">
        <v>45</v>
      </c>
      <c r="H20" t="s">
        <v>48</v>
      </c>
      <c r="I20" s="11">
        <f>I18/I19*10000</f>
        <v>2.0319074999999995</v>
      </c>
    </row>
    <row r="21" spans="1:9" x14ac:dyDescent="0.25">
      <c r="A21" s="7" t="s">
        <v>18</v>
      </c>
      <c r="B21" s="2">
        <v>0</v>
      </c>
      <c r="C21" s="5">
        <v>0.4</v>
      </c>
      <c r="D21" s="5">
        <f t="shared" si="0"/>
        <v>1</v>
      </c>
      <c r="E21">
        <v>120</v>
      </c>
    </row>
    <row r="22" spans="1:9" x14ac:dyDescent="0.25">
      <c r="A22" s="7" t="s">
        <v>19</v>
      </c>
      <c r="B22" s="2">
        <v>0</v>
      </c>
      <c r="C22" s="5">
        <v>0.02</v>
      </c>
      <c r="D22" s="5">
        <f t="shared" si="0"/>
        <v>1</v>
      </c>
      <c r="E22">
        <v>90</v>
      </c>
    </row>
    <row r="23" spans="1:9" x14ac:dyDescent="0.25">
      <c r="A23" s="7" t="s">
        <v>20</v>
      </c>
      <c r="B23" s="2">
        <v>1</v>
      </c>
      <c r="C23" s="5">
        <v>0.3</v>
      </c>
      <c r="D23" s="5">
        <f t="shared" si="0"/>
        <v>0.7</v>
      </c>
      <c r="E23">
        <v>180</v>
      </c>
    </row>
    <row r="24" spans="1:9" x14ac:dyDescent="0.25">
      <c r="A24" s="7" t="s">
        <v>21</v>
      </c>
      <c r="B24" s="2">
        <v>1</v>
      </c>
      <c r="C24" s="5">
        <v>0.1</v>
      </c>
      <c r="D24" s="5">
        <f t="shared" si="0"/>
        <v>0.9</v>
      </c>
      <c r="E24">
        <v>30</v>
      </c>
    </row>
    <row r="25" spans="1:9" x14ac:dyDescent="0.25">
      <c r="A25" s="7" t="s">
        <v>22</v>
      </c>
      <c r="B25" s="2">
        <v>0</v>
      </c>
      <c r="C25" s="5">
        <v>0.05</v>
      </c>
      <c r="D25" s="5">
        <f t="shared" si="0"/>
        <v>1</v>
      </c>
      <c r="E25">
        <v>210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6"/>
  <sheetViews>
    <sheetView workbookViewId="0">
      <selection activeCell="B4" sqref="B4:E15"/>
    </sheetView>
  </sheetViews>
  <sheetFormatPr defaultRowHeight="15" x14ac:dyDescent="0.25"/>
  <cols>
    <col min="2" max="2" width="6.7109375" bestFit="1" customWidth="1"/>
    <col min="3" max="3" width="23.85546875" bestFit="1" customWidth="1"/>
    <col min="4" max="4" width="20.28515625" bestFit="1" customWidth="1"/>
    <col min="5" max="5" width="16.42578125" bestFit="1" customWidth="1"/>
    <col min="16" max="16" width="20.28515625" bestFit="1" customWidth="1"/>
  </cols>
  <sheetData>
    <row r="2" spans="2:16" ht="18.75" x14ac:dyDescent="0.3">
      <c r="B2" s="13" t="s">
        <v>43</v>
      </c>
    </row>
    <row r="3" spans="2:16" ht="15.75" thickBot="1" x14ac:dyDescent="0.3"/>
    <row r="4" spans="2:16" ht="16.5" thickTop="1" thickBot="1" x14ac:dyDescent="0.3">
      <c r="B4" s="15"/>
      <c r="C4" s="16" t="s">
        <v>44</v>
      </c>
      <c r="D4" s="16" t="s">
        <v>96</v>
      </c>
      <c r="E4" s="17" t="s">
        <v>46</v>
      </c>
      <c r="P4" s="38" t="s">
        <v>49</v>
      </c>
    </row>
    <row r="5" spans="2:16" ht="15.75" thickBot="1" x14ac:dyDescent="0.3">
      <c r="B5" s="34"/>
      <c r="C5" s="35" t="s">
        <v>89</v>
      </c>
      <c r="D5" s="35" t="s">
        <v>91</v>
      </c>
      <c r="E5" s="36" t="s">
        <v>91</v>
      </c>
      <c r="P5" s="37" t="s">
        <v>3</v>
      </c>
    </row>
    <row r="6" spans="2:16" x14ac:dyDescent="0.25">
      <c r="B6" s="31"/>
      <c r="C6" s="32" t="s">
        <v>3</v>
      </c>
      <c r="D6" s="32" t="s">
        <v>3</v>
      </c>
      <c r="E6" s="33" t="s">
        <v>3</v>
      </c>
      <c r="P6" s="29" t="s">
        <v>13</v>
      </c>
    </row>
    <row r="7" spans="2:16" x14ac:dyDescent="0.25">
      <c r="B7" s="18"/>
      <c r="C7" s="14" t="s">
        <v>7</v>
      </c>
      <c r="D7" s="14" t="s">
        <v>9</v>
      </c>
      <c r="E7" s="19" t="s">
        <v>13</v>
      </c>
      <c r="P7" s="29" t="s">
        <v>17</v>
      </c>
    </row>
    <row r="8" spans="2:16" x14ac:dyDescent="0.25">
      <c r="B8" s="18"/>
      <c r="C8" s="14" t="s">
        <v>10</v>
      </c>
      <c r="D8" s="14" t="s">
        <v>17</v>
      </c>
      <c r="E8" s="19" t="s">
        <v>17</v>
      </c>
      <c r="P8" s="29" t="s">
        <v>19</v>
      </c>
    </row>
    <row r="9" spans="2:16" ht="15.75" thickBot="1" x14ac:dyDescent="0.3">
      <c r="B9" s="18"/>
      <c r="C9" s="14" t="s">
        <v>11</v>
      </c>
      <c r="D9" s="14" t="s">
        <v>19</v>
      </c>
      <c r="E9" s="19" t="s">
        <v>19</v>
      </c>
      <c r="P9" s="30" t="s">
        <v>22</v>
      </c>
    </row>
    <row r="10" spans="2:16" ht="15.75" thickTop="1" x14ac:dyDescent="0.25">
      <c r="B10" s="18"/>
      <c r="C10" s="14" t="s">
        <v>14</v>
      </c>
      <c r="D10" s="14" t="s">
        <v>22</v>
      </c>
      <c r="E10" s="19" t="s">
        <v>22</v>
      </c>
    </row>
    <row r="11" spans="2:16" x14ac:dyDescent="0.25">
      <c r="B11" s="18"/>
      <c r="C11" s="14" t="s">
        <v>17</v>
      </c>
      <c r="D11" s="14"/>
      <c r="E11" s="19"/>
    </row>
    <row r="12" spans="2:16" x14ac:dyDescent="0.25">
      <c r="B12" s="18"/>
      <c r="C12" s="14" t="s">
        <v>20</v>
      </c>
      <c r="D12" s="14"/>
      <c r="E12" s="19"/>
    </row>
    <row r="13" spans="2:16" ht="15.75" thickBot="1" x14ac:dyDescent="0.3">
      <c r="B13" s="22"/>
      <c r="C13" s="23" t="s">
        <v>21</v>
      </c>
      <c r="D13" s="23"/>
      <c r="E13" s="24"/>
    </row>
    <row r="14" spans="2:16" x14ac:dyDescent="0.25">
      <c r="B14" s="27" t="s">
        <v>45</v>
      </c>
      <c r="C14" s="25">
        <f>'SIM-costo'!G19</f>
        <v>810</v>
      </c>
      <c r="D14" s="25">
        <f>E14</f>
        <v>1005</v>
      </c>
      <c r="E14" s="26">
        <f>'GRG-im'!I19</f>
        <v>1005</v>
      </c>
    </row>
    <row r="15" spans="2:16" ht="15.75" thickBot="1" x14ac:dyDescent="0.3">
      <c r="B15" s="28" t="s">
        <v>92</v>
      </c>
      <c r="C15" s="20">
        <f>VERIFICA!I18</f>
        <v>0.16458450749999998</v>
      </c>
      <c r="D15" s="20">
        <f>'GRG-prob'!H18</f>
        <v>0.63680400000000004</v>
      </c>
      <c r="E15" s="21">
        <f>'GRG-im'!I18</f>
        <v>0.63680400000000004</v>
      </c>
    </row>
    <row r="16" spans="2:16" ht="15.75" thickTop="1" x14ac:dyDescent="0.25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8"/>
  <sheetViews>
    <sheetView workbookViewId="0">
      <selection activeCell="Q12" sqref="Q12"/>
    </sheetView>
  </sheetViews>
  <sheetFormatPr defaultRowHeight="15" x14ac:dyDescent="0.25"/>
  <cols>
    <col min="3" max="3" width="14.140625" bestFit="1" customWidth="1"/>
  </cols>
  <sheetData>
    <row r="2" spans="2:18" x14ac:dyDescent="0.25">
      <c r="B2" t="s">
        <v>100</v>
      </c>
    </row>
    <row r="4" spans="2:18" x14ac:dyDescent="0.25">
      <c r="C4" s="53"/>
    </row>
    <row r="5" spans="2:18" x14ac:dyDescent="0.25">
      <c r="C5" t="s">
        <v>101</v>
      </c>
      <c r="D5" s="3" t="s">
        <v>102</v>
      </c>
      <c r="Q5" s="54"/>
      <c r="R5" s="55"/>
    </row>
    <row r="6" spans="2:18" x14ac:dyDescent="0.25">
      <c r="C6" s="58">
        <f>'[1]10'!$I$20</f>
        <v>9.1324200913242013</v>
      </c>
      <c r="D6" s="56">
        <f>'[1]10'!$I$18</f>
        <v>0.51581124</v>
      </c>
      <c r="Q6" s="54"/>
      <c r="R6" s="55"/>
    </row>
    <row r="7" spans="2:18" x14ac:dyDescent="0.25">
      <c r="B7" s="10"/>
      <c r="C7" s="60">
        <f>'[1]12'!$I$20</f>
        <v>9.1324200913242013</v>
      </c>
      <c r="D7" s="57">
        <f>'[1]12'!$I$18</f>
        <v>0.5127948</v>
      </c>
      <c r="Q7" s="54"/>
      <c r="R7" s="55"/>
    </row>
    <row r="8" spans="2:18" x14ac:dyDescent="0.25">
      <c r="C8" s="59">
        <f>'[1]7'!$I$20</f>
        <v>9.9502487562189046</v>
      </c>
      <c r="D8" s="55">
        <f>'[1]7'!$I$18</f>
        <v>0.63680400000000004</v>
      </c>
    </row>
    <row r="9" spans="2:18" x14ac:dyDescent="0.25">
      <c r="C9" s="60">
        <f>'[1]9'!$I$20</f>
        <v>9.9502487562189046</v>
      </c>
      <c r="D9" s="57">
        <f>'[1]9'!$I$18</f>
        <v>0.34700400000000003</v>
      </c>
    </row>
    <row r="10" spans="2:18" x14ac:dyDescent="0.25">
      <c r="C10" s="60">
        <f>'[1]5'!$I$20</f>
        <v>10.1010101010101</v>
      </c>
      <c r="D10" s="57">
        <f>'[1]5'!$I$18</f>
        <v>0.41040000000000004</v>
      </c>
    </row>
    <row r="11" spans="2:18" x14ac:dyDescent="0.25">
      <c r="C11" s="60">
        <f>'[1]1'!$I$20</f>
        <v>10.416666666666666</v>
      </c>
      <c r="D11" s="57">
        <f>'[1]1'!$I$18</f>
        <v>0.32832</v>
      </c>
    </row>
    <row r="12" spans="2:18" x14ac:dyDescent="0.25">
      <c r="C12" s="60">
        <f>'[1]3'!$I$20</f>
        <v>10.75268817204301</v>
      </c>
      <c r="D12" s="57">
        <f>'[1]3'!$I$18</f>
        <v>0.21492134999999998</v>
      </c>
    </row>
    <row r="13" spans="2:18" x14ac:dyDescent="0.25">
      <c r="C13" s="60">
        <f>'[1]2'!$I$20</f>
        <v>10.928961748633879</v>
      </c>
      <c r="D13" s="57">
        <f>'[1]2'!$I$18</f>
        <v>0.31847039999999999</v>
      </c>
    </row>
    <row r="14" spans="2:18" x14ac:dyDescent="0.25">
      <c r="C14" s="60">
        <f>'[1]6'!$I$20</f>
        <v>10.928961748633879</v>
      </c>
      <c r="D14" s="57">
        <f>'[1]6'!$I$18</f>
        <v>0.43092000000000003</v>
      </c>
    </row>
    <row r="15" spans="2:18" x14ac:dyDescent="0.25">
      <c r="C15" s="60">
        <f>'[1]8'!$I$20</f>
        <v>11.299435028248588</v>
      </c>
      <c r="D15" s="57">
        <f>'[1]8'!$I$18</f>
        <v>0.15674714999999997</v>
      </c>
    </row>
    <row r="16" spans="2:18" x14ac:dyDescent="0.25">
      <c r="C16" s="60">
        <f>'[1]4'!$I$20</f>
        <v>11.904761904761905</v>
      </c>
      <c r="D16" s="57">
        <f>'[1]4'!$I$18</f>
        <v>0.1454355</v>
      </c>
    </row>
    <row r="17" spans="2:4" x14ac:dyDescent="0.25">
      <c r="B17" s="10"/>
      <c r="C17" s="60">
        <f>'[1]11'!$I$20</f>
        <v>12.345679012345679</v>
      </c>
      <c r="D17" s="57">
        <f>'[1]11'!$I$18</f>
        <v>0.16458450749999998</v>
      </c>
    </row>
    <row r="18" spans="2:4" x14ac:dyDescent="0.25">
      <c r="B18" s="10"/>
      <c r="C18" s="5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opLeftCell="A2" workbookViewId="0">
      <selection activeCell="I27" sqref="I27"/>
    </sheetView>
  </sheetViews>
  <sheetFormatPr defaultRowHeight="15" x14ac:dyDescent="0.25"/>
  <cols>
    <col min="1" max="1" width="3.85546875" customWidth="1"/>
    <col min="2" max="2" width="9.85546875" customWidth="1"/>
    <col min="3" max="3" width="7.5703125" bestFit="1" customWidth="1"/>
    <col min="4" max="4" width="7.5703125" customWidth="1"/>
    <col min="5" max="5" width="13.140625" bestFit="1" customWidth="1"/>
    <col min="6" max="6" width="11" bestFit="1" customWidth="1"/>
    <col min="8" max="8" width="10.7109375" bestFit="1" customWidth="1"/>
    <col min="9" max="9" width="28.7109375" bestFit="1" customWidth="1"/>
  </cols>
  <sheetData>
    <row r="2" spans="2:10" x14ac:dyDescent="0.25">
      <c r="B2" s="6" t="s">
        <v>94</v>
      </c>
      <c r="C2" s="6"/>
      <c r="D2" s="6"/>
    </row>
    <row r="3" spans="2:10" ht="15.75" thickBot="1" x14ac:dyDescent="0.3"/>
    <row r="4" spans="2:10" ht="15.75" thickTop="1" x14ac:dyDescent="0.25">
      <c r="B4" s="50" t="s">
        <v>53</v>
      </c>
      <c r="C4" s="51" t="s">
        <v>0</v>
      </c>
      <c r="D4" s="52" t="s">
        <v>1</v>
      </c>
      <c r="E4" s="52" t="s">
        <v>80</v>
      </c>
      <c r="F4" s="42" t="s">
        <v>79</v>
      </c>
      <c r="H4" s="6" t="s">
        <v>50</v>
      </c>
      <c r="I4" s="6" t="s">
        <v>51</v>
      </c>
    </row>
    <row r="5" spans="2:10" x14ac:dyDescent="0.25">
      <c r="B5" s="43" t="s">
        <v>54</v>
      </c>
      <c r="C5" s="41" t="s">
        <v>2</v>
      </c>
      <c r="D5" s="39">
        <v>0</v>
      </c>
      <c r="E5" s="40">
        <v>120</v>
      </c>
      <c r="F5" s="44">
        <v>0.2</v>
      </c>
      <c r="H5">
        <v>1</v>
      </c>
      <c r="I5" s="4" t="s">
        <v>34</v>
      </c>
      <c r="J5">
        <f>-D5-D6-D7+1</f>
        <v>0</v>
      </c>
    </row>
    <row r="6" spans="2:10" x14ac:dyDescent="0.25">
      <c r="B6" s="43" t="s">
        <v>55</v>
      </c>
      <c r="C6" s="41" t="s">
        <v>3</v>
      </c>
      <c r="D6" s="39">
        <v>1</v>
      </c>
      <c r="E6" s="40">
        <v>60</v>
      </c>
      <c r="F6" s="44">
        <v>0.1</v>
      </c>
      <c r="H6">
        <v>2</v>
      </c>
      <c r="I6" t="s">
        <v>24</v>
      </c>
      <c r="J6">
        <f>D5-D8</f>
        <v>0</v>
      </c>
    </row>
    <row r="7" spans="2:10" x14ac:dyDescent="0.25">
      <c r="B7" s="43" t="s">
        <v>56</v>
      </c>
      <c r="C7" s="41" t="s">
        <v>4</v>
      </c>
      <c r="D7" s="39">
        <v>0</v>
      </c>
      <c r="E7" s="40">
        <v>180</v>
      </c>
      <c r="F7" s="44">
        <v>0.3</v>
      </c>
      <c r="H7">
        <v>3</v>
      </c>
      <c r="I7" t="s">
        <v>25</v>
      </c>
      <c r="J7">
        <f>D6-D10-D12-D11</f>
        <v>0</v>
      </c>
    </row>
    <row r="8" spans="2:10" x14ac:dyDescent="0.25">
      <c r="B8" s="43" t="s">
        <v>57</v>
      </c>
      <c r="C8" s="41" t="s">
        <v>5</v>
      </c>
      <c r="D8" s="39">
        <v>0</v>
      </c>
      <c r="E8" s="40">
        <v>255</v>
      </c>
      <c r="F8" s="44">
        <v>0.1</v>
      </c>
      <c r="H8">
        <v>4</v>
      </c>
      <c r="I8" t="s">
        <v>27</v>
      </c>
      <c r="J8">
        <f>D7+D10-D13-D9</f>
        <v>0</v>
      </c>
    </row>
    <row r="9" spans="2:10" x14ac:dyDescent="0.25">
      <c r="B9" s="43" t="s">
        <v>58</v>
      </c>
      <c r="C9" s="41" t="s">
        <v>6</v>
      </c>
      <c r="D9" s="39">
        <v>0</v>
      </c>
      <c r="E9" s="40">
        <v>165</v>
      </c>
      <c r="F9" s="44">
        <v>0.2</v>
      </c>
      <c r="H9">
        <v>5</v>
      </c>
      <c r="I9" t="s">
        <v>26</v>
      </c>
      <c r="J9">
        <f>D11+D13-D14</f>
        <v>0</v>
      </c>
    </row>
    <row r="10" spans="2:10" x14ac:dyDescent="0.25">
      <c r="B10" s="43" t="s">
        <v>59</v>
      </c>
      <c r="C10" s="41" t="s">
        <v>7</v>
      </c>
      <c r="D10" s="39">
        <v>0</v>
      </c>
      <c r="E10" s="40">
        <v>105</v>
      </c>
      <c r="F10" s="44">
        <v>0.03</v>
      </c>
      <c r="H10">
        <v>6</v>
      </c>
      <c r="I10" t="s">
        <v>28</v>
      </c>
      <c r="J10">
        <f>D8+D9-D15-D16</f>
        <v>0</v>
      </c>
    </row>
    <row r="11" spans="2:10" x14ac:dyDescent="0.25">
      <c r="B11" s="43" t="s">
        <v>60</v>
      </c>
      <c r="C11" s="41" t="s">
        <v>8</v>
      </c>
      <c r="D11" s="39">
        <v>1</v>
      </c>
      <c r="E11" s="40">
        <v>300</v>
      </c>
      <c r="F11" s="44">
        <v>0.4</v>
      </c>
      <c r="H11">
        <v>7</v>
      </c>
      <c r="I11" t="s">
        <v>29</v>
      </c>
      <c r="J11">
        <f>D14+D15-D17-D18-D19</f>
        <v>0</v>
      </c>
    </row>
    <row r="12" spans="2:10" x14ac:dyDescent="0.25">
      <c r="B12" s="43" t="s">
        <v>61</v>
      </c>
      <c r="C12" s="41" t="s">
        <v>9</v>
      </c>
      <c r="D12" s="39">
        <v>0</v>
      </c>
      <c r="E12" s="40">
        <v>600</v>
      </c>
      <c r="F12" s="44">
        <v>0.2</v>
      </c>
      <c r="H12">
        <v>8</v>
      </c>
      <c r="I12" t="s">
        <v>30</v>
      </c>
      <c r="J12">
        <f>D16+D12+D17-D20-D21</f>
        <v>0</v>
      </c>
    </row>
    <row r="13" spans="2:10" x14ac:dyDescent="0.25">
      <c r="B13" s="43" t="s">
        <v>62</v>
      </c>
      <c r="C13" s="41" t="s">
        <v>10</v>
      </c>
      <c r="D13" s="39">
        <v>0</v>
      </c>
      <c r="E13" s="40">
        <v>165</v>
      </c>
      <c r="F13" s="44">
        <v>0.3</v>
      </c>
      <c r="H13">
        <v>9</v>
      </c>
      <c r="I13" t="s">
        <v>31</v>
      </c>
      <c r="J13">
        <f>D18+D20-D22-D23</f>
        <v>0</v>
      </c>
    </row>
    <row r="14" spans="2:10" x14ac:dyDescent="0.25">
      <c r="B14" s="43" t="s">
        <v>63</v>
      </c>
      <c r="C14" s="41" t="s">
        <v>11</v>
      </c>
      <c r="D14" s="39">
        <v>1</v>
      </c>
      <c r="E14" s="40">
        <v>60</v>
      </c>
      <c r="F14" s="44">
        <v>0.5</v>
      </c>
      <c r="H14">
        <v>10</v>
      </c>
      <c r="I14" t="s">
        <v>32</v>
      </c>
      <c r="J14">
        <f>D19+D21+D22-D25</f>
        <v>0</v>
      </c>
    </row>
    <row r="15" spans="2:10" x14ac:dyDescent="0.25">
      <c r="B15" s="43" t="s">
        <v>64</v>
      </c>
      <c r="C15" s="41" t="s">
        <v>12</v>
      </c>
      <c r="D15" s="39">
        <v>0</v>
      </c>
      <c r="E15" s="40">
        <v>210</v>
      </c>
      <c r="F15" s="44">
        <v>0.1</v>
      </c>
      <c r="H15">
        <v>11</v>
      </c>
      <c r="I15" s="4" t="s">
        <v>33</v>
      </c>
      <c r="J15">
        <f>D23-D24</f>
        <v>0</v>
      </c>
    </row>
    <row r="16" spans="2:10" x14ac:dyDescent="0.25">
      <c r="B16" s="43" t="s">
        <v>65</v>
      </c>
      <c r="C16" s="41" t="s">
        <v>13</v>
      </c>
      <c r="D16" s="39">
        <v>0</v>
      </c>
      <c r="E16" s="40">
        <v>255</v>
      </c>
      <c r="F16" s="44">
        <v>0.2</v>
      </c>
      <c r="H16">
        <v>12</v>
      </c>
      <c r="I16" t="s">
        <v>35</v>
      </c>
      <c r="J16">
        <f>D25+D24-1</f>
        <v>0</v>
      </c>
    </row>
    <row r="17" spans="2:9" x14ac:dyDescent="0.25">
      <c r="B17" s="43" t="s">
        <v>66</v>
      </c>
      <c r="C17" s="41" t="s">
        <v>14</v>
      </c>
      <c r="D17" s="39">
        <v>1</v>
      </c>
      <c r="E17" s="40">
        <v>165</v>
      </c>
      <c r="F17" s="44">
        <v>0.1</v>
      </c>
    </row>
    <row r="18" spans="2:9" x14ac:dyDescent="0.25">
      <c r="B18" s="43" t="s">
        <v>67</v>
      </c>
      <c r="C18" s="41" t="s">
        <v>15</v>
      </c>
      <c r="D18" s="39">
        <v>0</v>
      </c>
      <c r="E18" s="40">
        <v>210</v>
      </c>
      <c r="F18" s="44">
        <v>0.15</v>
      </c>
    </row>
    <row r="19" spans="2:9" x14ac:dyDescent="0.25">
      <c r="B19" s="43" t="s">
        <v>68</v>
      </c>
      <c r="C19" s="41" t="s">
        <v>16</v>
      </c>
      <c r="D19" s="39">
        <v>0</v>
      </c>
      <c r="E19" s="40">
        <v>330</v>
      </c>
      <c r="F19" s="44">
        <v>0.2</v>
      </c>
      <c r="I19" t="s">
        <v>93</v>
      </c>
    </row>
    <row r="20" spans="2:9" x14ac:dyDescent="0.25">
      <c r="B20" s="43" t="s">
        <v>69</v>
      </c>
      <c r="C20" s="41" t="s">
        <v>17</v>
      </c>
      <c r="D20" s="39">
        <v>1</v>
      </c>
      <c r="E20" s="40">
        <v>45</v>
      </c>
      <c r="F20" s="44">
        <v>0.05</v>
      </c>
    </row>
    <row r="21" spans="2:9" x14ac:dyDescent="0.25">
      <c r="B21" s="43" t="s">
        <v>70</v>
      </c>
      <c r="C21" s="41" t="s">
        <v>18</v>
      </c>
      <c r="D21" s="39">
        <v>0</v>
      </c>
      <c r="E21" s="40">
        <v>120</v>
      </c>
      <c r="F21" s="44">
        <v>0.4</v>
      </c>
    </row>
    <row r="22" spans="2:9" x14ac:dyDescent="0.25">
      <c r="B22" s="43" t="s">
        <v>71</v>
      </c>
      <c r="C22" s="41" t="s">
        <v>19</v>
      </c>
      <c r="D22" s="39">
        <v>0</v>
      </c>
      <c r="E22" s="40">
        <v>90</v>
      </c>
      <c r="F22" s="44">
        <v>0.02</v>
      </c>
    </row>
    <row r="23" spans="2:9" x14ac:dyDescent="0.25">
      <c r="B23" s="43" t="s">
        <v>72</v>
      </c>
      <c r="C23" s="41" t="s">
        <v>20</v>
      </c>
      <c r="D23" s="39">
        <v>1</v>
      </c>
      <c r="E23" s="40">
        <v>180</v>
      </c>
      <c r="F23" s="44">
        <v>0.3</v>
      </c>
    </row>
    <row r="24" spans="2:9" x14ac:dyDescent="0.25">
      <c r="B24" s="43" t="s">
        <v>73</v>
      </c>
      <c r="C24" s="41" t="s">
        <v>21</v>
      </c>
      <c r="D24" s="39">
        <v>1</v>
      </c>
      <c r="E24" s="40">
        <v>30</v>
      </c>
      <c r="F24" s="44">
        <v>0.1</v>
      </c>
    </row>
    <row r="25" spans="2:9" ht="15.75" thickBot="1" x14ac:dyDescent="0.3">
      <c r="B25" s="45" t="s">
        <v>74</v>
      </c>
      <c r="C25" s="46" t="s">
        <v>22</v>
      </c>
      <c r="D25" s="47">
        <v>0</v>
      </c>
      <c r="E25" s="48">
        <v>210</v>
      </c>
      <c r="F25" s="49">
        <v>0.05</v>
      </c>
    </row>
    <row r="26" spans="2:9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R6" sqref="R6"/>
    </sheetView>
  </sheetViews>
  <sheetFormatPr defaultRowHeight="15" x14ac:dyDescent="0.25"/>
  <cols>
    <col min="3" max="3" width="13.140625" bestFit="1" customWidth="1"/>
    <col min="6" max="6" width="28.7109375" bestFit="1" customWidth="1"/>
  </cols>
  <sheetData>
    <row r="2" spans="1:19" x14ac:dyDescent="0.25">
      <c r="A2" s="6" t="s">
        <v>81</v>
      </c>
    </row>
    <row r="4" spans="1:19" x14ac:dyDescent="0.25">
      <c r="A4" s="12" t="s">
        <v>0</v>
      </c>
      <c r="B4" s="8" t="s">
        <v>1</v>
      </c>
      <c r="C4" s="6" t="s">
        <v>80</v>
      </c>
      <c r="D4" s="6"/>
      <c r="F4" s="6" t="s">
        <v>23</v>
      </c>
    </row>
    <row r="5" spans="1:19" x14ac:dyDescent="0.25">
      <c r="A5" s="7" t="s">
        <v>2</v>
      </c>
      <c r="B5" s="2">
        <v>0</v>
      </c>
      <c r="C5">
        <v>120</v>
      </c>
      <c r="E5">
        <v>1</v>
      </c>
      <c r="F5" s="4" t="s">
        <v>34</v>
      </c>
      <c r="G5">
        <f>-B5-B6-B7+1</f>
        <v>0</v>
      </c>
    </row>
    <row r="6" spans="1:19" x14ac:dyDescent="0.25">
      <c r="A6" s="7" t="s">
        <v>3</v>
      </c>
      <c r="B6" s="2">
        <v>1</v>
      </c>
      <c r="C6">
        <v>60</v>
      </c>
      <c r="E6">
        <v>2</v>
      </c>
      <c r="F6" t="s">
        <v>24</v>
      </c>
      <c r="G6">
        <f>B5-B8</f>
        <v>0</v>
      </c>
    </row>
    <row r="7" spans="1:19" x14ac:dyDescent="0.25">
      <c r="A7" s="7" t="s">
        <v>4</v>
      </c>
      <c r="B7" s="2">
        <v>0</v>
      </c>
      <c r="C7">
        <v>180</v>
      </c>
      <c r="E7">
        <v>3</v>
      </c>
      <c r="F7" t="s">
        <v>25</v>
      </c>
      <c r="G7">
        <f>B6-B10-B12-B11</f>
        <v>0</v>
      </c>
    </row>
    <row r="8" spans="1:19" x14ac:dyDescent="0.25">
      <c r="A8" s="7" t="s">
        <v>5</v>
      </c>
      <c r="B8" s="2">
        <v>0</v>
      </c>
      <c r="C8">
        <v>255</v>
      </c>
      <c r="E8">
        <v>4</v>
      </c>
      <c r="F8" t="s">
        <v>27</v>
      </c>
      <c r="G8">
        <f>B7+B10-B13-B9</f>
        <v>0</v>
      </c>
    </row>
    <row r="9" spans="1:19" x14ac:dyDescent="0.25">
      <c r="A9" s="7" t="s">
        <v>6</v>
      </c>
      <c r="B9" s="2">
        <v>0</v>
      </c>
      <c r="C9">
        <v>165</v>
      </c>
      <c r="E9">
        <v>5</v>
      </c>
      <c r="F9" t="s">
        <v>26</v>
      </c>
      <c r="G9">
        <f>B11+B13-B14</f>
        <v>0</v>
      </c>
      <c r="P9" s="3">
        <v>10</v>
      </c>
    </row>
    <row r="10" spans="1:19" x14ac:dyDescent="0.25">
      <c r="A10" s="7" t="s">
        <v>7</v>
      </c>
      <c r="B10" s="2">
        <v>1</v>
      </c>
      <c r="C10">
        <v>105</v>
      </c>
      <c r="E10">
        <v>6</v>
      </c>
      <c r="F10" t="s">
        <v>28</v>
      </c>
      <c r="G10">
        <f>B8+B9-B15-B16</f>
        <v>0</v>
      </c>
      <c r="J10" s="1">
        <v>2</v>
      </c>
      <c r="M10" s="1">
        <v>6</v>
      </c>
      <c r="N10">
        <v>8</v>
      </c>
      <c r="S10" s="1">
        <v>12</v>
      </c>
    </row>
    <row r="11" spans="1:19" x14ac:dyDescent="0.25">
      <c r="A11" s="7" t="s">
        <v>8</v>
      </c>
      <c r="B11" s="2">
        <v>0</v>
      </c>
      <c r="C11">
        <v>300</v>
      </c>
      <c r="E11">
        <v>7</v>
      </c>
      <c r="F11" t="s">
        <v>29</v>
      </c>
      <c r="G11">
        <f>B14+B15-B17-B18-B19</f>
        <v>0</v>
      </c>
    </row>
    <row r="12" spans="1:19" x14ac:dyDescent="0.25">
      <c r="A12" s="7" t="s">
        <v>9</v>
      </c>
      <c r="B12" s="2">
        <v>0</v>
      </c>
      <c r="C12">
        <v>600</v>
      </c>
      <c r="E12">
        <v>8</v>
      </c>
      <c r="F12" t="s">
        <v>30</v>
      </c>
      <c r="G12">
        <f>B16+B12+B17-B20-B21</f>
        <v>0</v>
      </c>
    </row>
    <row r="13" spans="1:19" x14ac:dyDescent="0.25">
      <c r="A13" s="7" t="s">
        <v>10</v>
      </c>
      <c r="B13" s="2">
        <v>1</v>
      </c>
      <c r="C13">
        <v>165</v>
      </c>
      <c r="E13">
        <v>9</v>
      </c>
      <c r="F13" t="s">
        <v>31</v>
      </c>
      <c r="G13">
        <f>B18+B20-B22-B23</f>
        <v>0</v>
      </c>
    </row>
    <row r="14" spans="1:19" x14ac:dyDescent="0.25">
      <c r="A14" s="7" t="s">
        <v>11</v>
      </c>
      <c r="B14" s="2">
        <v>1</v>
      </c>
      <c r="C14">
        <v>60</v>
      </c>
      <c r="E14">
        <v>10</v>
      </c>
      <c r="F14" t="s">
        <v>32</v>
      </c>
      <c r="G14">
        <f>B19+B21+B22-B25</f>
        <v>0</v>
      </c>
      <c r="Q14" s="2">
        <v>11</v>
      </c>
    </row>
    <row r="15" spans="1:19" x14ac:dyDescent="0.25">
      <c r="A15" s="7" t="s">
        <v>12</v>
      </c>
      <c r="B15" s="2">
        <v>0</v>
      </c>
      <c r="C15">
        <v>210</v>
      </c>
      <c r="E15">
        <v>11</v>
      </c>
      <c r="F15" s="4" t="s">
        <v>33</v>
      </c>
      <c r="G15">
        <f>B23-B24</f>
        <v>0</v>
      </c>
      <c r="P15" s="1">
        <v>9</v>
      </c>
    </row>
    <row r="16" spans="1:19" x14ac:dyDescent="0.25">
      <c r="A16" s="7" t="s">
        <v>13</v>
      </c>
      <c r="B16" s="2">
        <v>0</v>
      </c>
      <c r="C16">
        <v>255</v>
      </c>
      <c r="E16">
        <v>12</v>
      </c>
      <c r="F16" t="s">
        <v>35</v>
      </c>
      <c r="G16">
        <f>B25+B24-1</f>
        <v>0</v>
      </c>
      <c r="K16">
        <v>4</v>
      </c>
    </row>
    <row r="17" spans="1:15" x14ac:dyDescent="0.25">
      <c r="A17" s="7" t="s">
        <v>14</v>
      </c>
      <c r="B17" s="2">
        <v>1</v>
      </c>
      <c r="C17">
        <v>165</v>
      </c>
      <c r="I17" s="1">
        <v>1</v>
      </c>
    </row>
    <row r="18" spans="1:15" x14ac:dyDescent="0.25">
      <c r="A18" s="7" t="s">
        <v>15</v>
      </c>
      <c r="B18" s="2">
        <v>0</v>
      </c>
      <c r="C18">
        <v>210</v>
      </c>
    </row>
    <row r="19" spans="1:15" x14ac:dyDescent="0.25">
      <c r="A19" s="7" t="s">
        <v>16</v>
      </c>
      <c r="B19" s="2">
        <v>0</v>
      </c>
      <c r="C19">
        <v>330</v>
      </c>
      <c r="F19" t="s">
        <v>45</v>
      </c>
      <c r="G19">
        <f>SUMPRODUCT(B5:B25,C5:C25)</f>
        <v>810</v>
      </c>
      <c r="H19" t="s">
        <v>42</v>
      </c>
    </row>
    <row r="20" spans="1:15" x14ac:dyDescent="0.25">
      <c r="A20" s="7" t="s">
        <v>17</v>
      </c>
      <c r="B20" s="2">
        <v>1</v>
      </c>
      <c r="C20">
        <v>45</v>
      </c>
      <c r="O20" s="2">
        <v>7</v>
      </c>
    </row>
    <row r="21" spans="1:15" x14ac:dyDescent="0.25">
      <c r="A21" s="7" t="s">
        <v>18</v>
      </c>
      <c r="B21" s="2">
        <v>0</v>
      </c>
      <c r="C21">
        <v>120</v>
      </c>
    </row>
    <row r="22" spans="1:15" x14ac:dyDescent="0.25">
      <c r="A22" s="7" t="s">
        <v>19</v>
      </c>
      <c r="B22" s="2">
        <v>0</v>
      </c>
      <c r="C22">
        <v>90</v>
      </c>
    </row>
    <row r="23" spans="1:15" x14ac:dyDescent="0.25">
      <c r="A23" s="7" t="s">
        <v>20</v>
      </c>
      <c r="B23" s="2">
        <v>1</v>
      </c>
      <c r="C23">
        <v>180</v>
      </c>
      <c r="N23" s="2">
        <v>5</v>
      </c>
    </row>
    <row r="24" spans="1:15" x14ac:dyDescent="0.25">
      <c r="A24" s="7" t="s">
        <v>21</v>
      </c>
      <c r="B24" s="2">
        <v>1</v>
      </c>
      <c r="C24">
        <v>30</v>
      </c>
      <c r="J24" s="1">
        <v>3</v>
      </c>
    </row>
    <row r="25" spans="1:15" x14ac:dyDescent="0.25">
      <c r="A25" s="7" t="s">
        <v>22</v>
      </c>
      <c r="B25" s="2">
        <v>0</v>
      </c>
      <c r="C25">
        <v>210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F26" sqref="F26"/>
    </sheetView>
  </sheetViews>
  <sheetFormatPr defaultRowHeight="15" x14ac:dyDescent="0.25"/>
  <cols>
    <col min="3" max="3" width="13.140625" bestFit="1" customWidth="1"/>
    <col min="6" max="6" width="28.7109375" bestFit="1" customWidth="1"/>
  </cols>
  <sheetData>
    <row r="2" spans="1:19" x14ac:dyDescent="0.25">
      <c r="A2" s="6" t="s">
        <v>82</v>
      </c>
    </row>
    <row r="4" spans="1:19" x14ac:dyDescent="0.25">
      <c r="A4" s="12" t="s">
        <v>0</v>
      </c>
      <c r="B4" s="8" t="s">
        <v>1</v>
      </c>
      <c r="C4" s="6" t="s">
        <v>80</v>
      </c>
      <c r="D4" s="6"/>
      <c r="F4" s="6" t="s">
        <v>23</v>
      </c>
    </row>
    <row r="5" spans="1:19" x14ac:dyDescent="0.25">
      <c r="A5" s="7" t="s">
        <v>2</v>
      </c>
      <c r="B5" s="2">
        <v>0</v>
      </c>
      <c r="C5">
        <v>120</v>
      </c>
      <c r="E5">
        <v>1</v>
      </c>
      <c r="F5" s="4" t="s">
        <v>34</v>
      </c>
      <c r="G5">
        <f>-B5-B6-B7+1</f>
        <v>0</v>
      </c>
    </row>
    <row r="6" spans="1:19" x14ac:dyDescent="0.25">
      <c r="A6" s="7" t="s">
        <v>3</v>
      </c>
      <c r="B6" s="2">
        <v>1</v>
      </c>
      <c r="C6">
        <v>60</v>
      </c>
      <c r="E6">
        <v>2</v>
      </c>
      <c r="F6" t="s">
        <v>24</v>
      </c>
      <c r="G6">
        <f>B5-B8</f>
        <v>0</v>
      </c>
    </row>
    <row r="7" spans="1:19" x14ac:dyDescent="0.25">
      <c r="A7" s="7" t="s">
        <v>4</v>
      </c>
      <c r="B7" s="2">
        <v>0</v>
      </c>
      <c r="C7">
        <v>180</v>
      </c>
      <c r="E7">
        <v>3</v>
      </c>
      <c r="F7" t="s">
        <v>25</v>
      </c>
      <c r="G7">
        <f>B6-B10-B12-B11</f>
        <v>0</v>
      </c>
    </row>
    <row r="8" spans="1:19" x14ac:dyDescent="0.25">
      <c r="A8" s="7" t="s">
        <v>5</v>
      </c>
      <c r="B8" s="2">
        <v>0</v>
      </c>
      <c r="C8">
        <v>255</v>
      </c>
      <c r="E8">
        <v>4</v>
      </c>
      <c r="F8" t="s">
        <v>27</v>
      </c>
      <c r="G8">
        <f>B7+B10-B13-B9</f>
        <v>0</v>
      </c>
    </row>
    <row r="9" spans="1:19" x14ac:dyDescent="0.25">
      <c r="A9" s="7" t="s">
        <v>6</v>
      </c>
      <c r="B9" s="2">
        <v>0</v>
      </c>
      <c r="C9">
        <v>165</v>
      </c>
      <c r="E9">
        <v>5</v>
      </c>
      <c r="F9" t="s">
        <v>26</v>
      </c>
      <c r="G9">
        <f>B11+B13-B14</f>
        <v>0</v>
      </c>
      <c r="P9" s="3">
        <v>10</v>
      </c>
    </row>
    <row r="10" spans="1:19" x14ac:dyDescent="0.25">
      <c r="A10" s="7" t="s">
        <v>7</v>
      </c>
      <c r="B10" s="2">
        <v>1</v>
      </c>
      <c r="C10">
        <v>105</v>
      </c>
      <c r="E10">
        <v>6</v>
      </c>
      <c r="F10" t="s">
        <v>28</v>
      </c>
      <c r="G10">
        <f>B8+B9-B15-B16</f>
        <v>0</v>
      </c>
      <c r="J10" s="1">
        <v>2</v>
      </c>
      <c r="M10" s="1">
        <v>6</v>
      </c>
      <c r="N10">
        <v>8</v>
      </c>
      <c r="S10" s="1">
        <v>12</v>
      </c>
    </row>
    <row r="11" spans="1:19" x14ac:dyDescent="0.25">
      <c r="A11" s="7" t="s">
        <v>8</v>
      </c>
      <c r="B11" s="2">
        <v>0</v>
      </c>
      <c r="C11">
        <v>300</v>
      </c>
      <c r="E11">
        <v>7</v>
      </c>
      <c r="F11" t="s">
        <v>29</v>
      </c>
      <c r="G11">
        <f>B14+B15-B17-B18-B19</f>
        <v>0</v>
      </c>
    </row>
    <row r="12" spans="1:19" x14ac:dyDescent="0.25">
      <c r="A12" s="7" t="s">
        <v>9</v>
      </c>
      <c r="B12" s="2">
        <v>0</v>
      </c>
      <c r="C12">
        <v>600</v>
      </c>
      <c r="E12">
        <v>8</v>
      </c>
      <c r="F12" t="s">
        <v>30</v>
      </c>
      <c r="G12">
        <f>B16+B12+B17-B20-B21</f>
        <v>0</v>
      </c>
    </row>
    <row r="13" spans="1:19" x14ac:dyDescent="0.25">
      <c r="A13" s="7" t="s">
        <v>10</v>
      </c>
      <c r="B13" s="2">
        <v>1</v>
      </c>
      <c r="C13">
        <v>165</v>
      </c>
      <c r="E13">
        <v>9</v>
      </c>
      <c r="F13" t="s">
        <v>31</v>
      </c>
      <c r="G13">
        <f>B18+B20-B22-B23</f>
        <v>0</v>
      </c>
    </row>
    <row r="14" spans="1:19" x14ac:dyDescent="0.25">
      <c r="A14" s="7" t="s">
        <v>11</v>
      </c>
      <c r="B14" s="2">
        <v>1</v>
      </c>
      <c r="C14">
        <v>60</v>
      </c>
      <c r="E14">
        <v>10</v>
      </c>
      <c r="F14" t="s">
        <v>32</v>
      </c>
      <c r="G14">
        <f>B19+B21+B22-B25</f>
        <v>0</v>
      </c>
      <c r="Q14" s="2">
        <v>11</v>
      </c>
    </row>
    <row r="15" spans="1:19" x14ac:dyDescent="0.25">
      <c r="A15" s="7" t="s">
        <v>12</v>
      </c>
      <c r="B15" s="2">
        <v>0</v>
      </c>
      <c r="C15">
        <v>210</v>
      </c>
      <c r="E15">
        <v>11</v>
      </c>
      <c r="F15" s="4" t="s">
        <v>33</v>
      </c>
      <c r="G15">
        <f>B23-B24</f>
        <v>0</v>
      </c>
      <c r="P15" s="1">
        <v>9</v>
      </c>
    </row>
    <row r="16" spans="1:19" x14ac:dyDescent="0.25">
      <c r="A16" s="7" t="s">
        <v>13</v>
      </c>
      <c r="B16" s="2">
        <v>0</v>
      </c>
      <c r="C16">
        <v>255</v>
      </c>
      <c r="E16">
        <v>12</v>
      </c>
      <c r="F16" t="s">
        <v>35</v>
      </c>
      <c r="G16">
        <f>B25+B24-1</f>
        <v>0</v>
      </c>
      <c r="K16">
        <v>4</v>
      </c>
    </row>
    <row r="17" spans="1:15" x14ac:dyDescent="0.25">
      <c r="A17" s="7" t="s">
        <v>14</v>
      </c>
      <c r="B17" s="2">
        <v>1</v>
      </c>
      <c r="C17">
        <v>165</v>
      </c>
      <c r="I17" s="1">
        <v>1</v>
      </c>
    </row>
    <row r="18" spans="1:15" x14ac:dyDescent="0.25">
      <c r="A18" s="7" t="s">
        <v>15</v>
      </c>
      <c r="B18" s="2">
        <v>0</v>
      </c>
      <c r="C18">
        <v>210</v>
      </c>
    </row>
    <row r="19" spans="1:15" x14ac:dyDescent="0.25">
      <c r="A19" s="7" t="s">
        <v>16</v>
      </c>
      <c r="B19" s="2">
        <v>0</v>
      </c>
      <c r="C19">
        <v>330</v>
      </c>
      <c r="F19" t="s">
        <v>45</v>
      </c>
      <c r="G19">
        <f>SUMPRODUCT(B5:B25,C5:C25)</f>
        <v>810</v>
      </c>
      <c r="H19" t="s">
        <v>42</v>
      </c>
    </row>
    <row r="20" spans="1:15" x14ac:dyDescent="0.25">
      <c r="A20" s="7" t="s">
        <v>17</v>
      </c>
      <c r="B20" s="2">
        <v>1</v>
      </c>
      <c r="C20">
        <v>45</v>
      </c>
      <c r="O20" s="2">
        <v>7</v>
      </c>
    </row>
    <row r="21" spans="1:15" x14ac:dyDescent="0.25">
      <c r="A21" s="7" t="s">
        <v>18</v>
      </c>
      <c r="B21" s="2">
        <v>0</v>
      </c>
      <c r="C21">
        <v>120</v>
      </c>
    </row>
    <row r="22" spans="1:15" x14ac:dyDescent="0.25">
      <c r="A22" s="7" t="s">
        <v>19</v>
      </c>
      <c r="B22" s="2">
        <v>0</v>
      </c>
      <c r="C22">
        <v>90</v>
      </c>
    </row>
    <row r="23" spans="1:15" x14ac:dyDescent="0.25">
      <c r="A23" s="7" t="s">
        <v>20</v>
      </c>
      <c r="B23" s="2">
        <v>1</v>
      </c>
      <c r="C23">
        <v>180</v>
      </c>
      <c r="N23" s="2">
        <v>5</v>
      </c>
    </row>
    <row r="24" spans="1:15" x14ac:dyDescent="0.25">
      <c r="A24" s="7" t="s">
        <v>21</v>
      </c>
      <c r="B24" s="2">
        <v>1</v>
      </c>
      <c r="C24">
        <v>30</v>
      </c>
      <c r="J24" s="1">
        <v>3</v>
      </c>
    </row>
    <row r="25" spans="1:15" x14ac:dyDescent="0.25">
      <c r="A25" s="7" t="s">
        <v>22</v>
      </c>
      <c r="B25" s="2">
        <v>0</v>
      </c>
      <c r="C25">
        <v>210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F28" sqref="F28"/>
    </sheetView>
  </sheetViews>
  <sheetFormatPr defaultRowHeight="15" x14ac:dyDescent="0.25"/>
  <cols>
    <col min="3" max="3" width="13.140625" bestFit="1" customWidth="1"/>
    <col min="6" max="6" width="28.7109375" bestFit="1" customWidth="1"/>
  </cols>
  <sheetData>
    <row r="2" spans="1:19" x14ac:dyDescent="0.25">
      <c r="A2" s="6" t="s">
        <v>83</v>
      </c>
    </row>
    <row r="4" spans="1:19" x14ac:dyDescent="0.25">
      <c r="A4" s="12" t="s">
        <v>0</v>
      </c>
      <c r="B4" s="8" t="s">
        <v>1</v>
      </c>
      <c r="C4" s="6" t="s">
        <v>80</v>
      </c>
      <c r="D4" s="6"/>
      <c r="F4" s="6" t="s">
        <v>23</v>
      </c>
    </row>
    <row r="5" spans="1:19" x14ac:dyDescent="0.25">
      <c r="A5" s="7" t="s">
        <v>2</v>
      </c>
      <c r="B5" s="2">
        <v>0</v>
      </c>
      <c r="C5">
        <v>120</v>
      </c>
      <c r="E5">
        <v>1</v>
      </c>
      <c r="F5" s="4" t="s">
        <v>34</v>
      </c>
      <c r="G5">
        <f>-B5-B6-B7+1</f>
        <v>0</v>
      </c>
    </row>
    <row r="6" spans="1:19" x14ac:dyDescent="0.25">
      <c r="A6" s="7" t="s">
        <v>3</v>
      </c>
      <c r="B6" s="2">
        <v>1</v>
      </c>
      <c r="C6">
        <v>60</v>
      </c>
      <c r="E6">
        <v>2</v>
      </c>
      <c r="F6" t="s">
        <v>24</v>
      </c>
      <c r="G6">
        <f>B5-B8</f>
        <v>0</v>
      </c>
    </row>
    <row r="7" spans="1:19" x14ac:dyDescent="0.25">
      <c r="A7" s="7" t="s">
        <v>4</v>
      </c>
      <c r="B7" s="2">
        <v>0</v>
      </c>
      <c r="C7">
        <v>180</v>
      </c>
      <c r="E7">
        <v>3</v>
      </c>
      <c r="F7" t="s">
        <v>25</v>
      </c>
      <c r="G7">
        <f>B6-B10-B12-B11</f>
        <v>0</v>
      </c>
    </row>
    <row r="8" spans="1:19" x14ac:dyDescent="0.25">
      <c r="A8" s="7" t="s">
        <v>5</v>
      </c>
      <c r="B8" s="2">
        <v>0</v>
      </c>
      <c r="C8">
        <v>255</v>
      </c>
      <c r="E8">
        <v>4</v>
      </c>
      <c r="F8" t="s">
        <v>27</v>
      </c>
      <c r="G8">
        <f>B7+B10-B13-B9</f>
        <v>0</v>
      </c>
    </row>
    <row r="9" spans="1:19" x14ac:dyDescent="0.25">
      <c r="A9" s="7" t="s">
        <v>6</v>
      </c>
      <c r="B9" s="2">
        <v>0</v>
      </c>
      <c r="C9">
        <v>165</v>
      </c>
      <c r="E9">
        <v>5</v>
      </c>
      <c r="F9" t="s">
        <v>26</v>
      </c>
      <c r="G9">
        <f>B11+B13-B14</f>
        <v>0</v>
      </c>
      <c r="P9" s="3">
        <v>10</v>
      </c>
    </row>
    <row r="10" spans="1:19" x14ac:dyDescent="0.25">
      <c r="A10" s="7" t="s">
        <v>7</v>
      </c>
      <c r="B10" s="2">
        <v>1</v>
      </c>
      <c r="C10">
        <v>105</v>
      </c>
      <c r="E10">
        <v>6</v>
      </c>
      <c r="F10" t="s">
        <v>28</v>
      </c>
      <c r="G10">
        <f>B8+B9-B15-B16</f>
        <v>0</v>
      </c>
      <c r="J10" s="1">
        <v>2</v>
      </c>
      <c r="M10" s="1">
        <v>6</v>
      </c>
      <c r="N10">
        <v>8</v>
      </c>
      <c r="S10" s="1">
        <v>12</v>
      </c>
    </row>
    <row r="11" spans="1:19" x14ac:dyDescent="0.25">
      <c r="A11" s="7" t="s">
        <v>8</v>
      </c>
      <c r="B11" s="2">
        <v>0</v>
      </c>
      <c r="C11">
        <v>300</v>
      </c>
      <c r="E11">
        <v>7</v>
      </c>
      <c r="F11" t="s">
        <v>29</v>
      </c>
      <c r="G11">
        <f>B14+B15-B17-B18-B19</f>
        <v>0</v>
      </c>
    </row>
    <row r="12" spans="1:19" x14ac:dyDescent="0.25">
      <c r="A12" s="7" t="s">
        <v>9</v>
      </c>
      <c r="B12" s="2">
        <v>0</v>
      </c>
      <c r="C12">
        <v>600</v>
      </c>
      <c r="E12">
        <v>8</v>
      </c>
      <c r="F12" t="s">
        <v>30</v>
      </c>
      <c r="G12">
        <f>B16+B12+B17-B20-B21</f>
        <v>0</v>
      </c>
    </row>
    <row r="13" spans="1:19" x14ac:dyDescent="0.25">
      <c r="A13" s="7" t="s">
        <v>10</v>
      </c>
      <c r="B13" s="2">
        <v>1</v>
      </c>
      <c r="C13">
        <v>165</v>
      </c>
      <c r="E13">
        <v>9</v>
      </c>
      <c r="F13" t="s">
        <v>31</v>
      </c>
      <c r="G13">
        <f>B18+B20-B22-B23</f>
        <v>0</v>
      </c>
    </row>
    <row r="14" spans="1:19" x14ac:dyDescent="0.25">
      <c r="A14" s="7" t="s">
        <v>11</v>
      </c>
      <c r="B14" s="2">
        <v>1</v>
      </c>
      <c r="C14">
        <v>60</v>
      </c>
      <c r="E14">
        <v>10</v>
      </c>
      <c r="F14" t="s">
        <v>32</v>
      </c>
      <c r="G14">
        <f>B19+B21+B22-B25</f>
        <v>0</v>
      </c>
      <c r="Q14" s="2">
        <v>11</v>
      </c>
    </row>
    <row r="15" spans="1:19" x14ac:dyDescent="0.25">
      <c r="A15" s="7" t="s">
        <v>12</v>
      </c>
      <c r="B15" s="2">
        <v>0</v>
      </c>
      <c r="C15">
        <v>210</v>
      </c>
      <c r="E15">
        <v>11</v>
      </c>
      <c r="F15" s="4" t="s">
        <v>33</v>
      </c>
      <c r="G15">
        <f>B23-B24</f>
        <v>0</v>
      </c>
      <c r="P15" s="1">
        <v>9</v>
      </c>
    </row>
    <row r="16" spans="1:19" x14ac:dyDescent="0.25">
      <c r="A16" s="7" t="s">
        <v>13</v>
      </c>
      <c r="B16" s="2">
        <v>0</v>
      </c>
      <c r="C16">
        <v>255</v>
      </c>
      <c r="E16">
        <v>12</v>
      </c>
      <c r="F16" t="s">
        <v>35</v>
      </c>
      <c r="G16">
        <f>B25+B24-1</f>
        <v>0</v>
      </c>
      <c r="K16">
        <v>4</v>
      </c>
    </row>
    <row r="17" spans="1:15" x14ac:dyDescent="0.25">
      <c r="A17" s="7" t="s">
        <v>14</v>
      </c>
      <c r="B17" s="2">
        <v>1</v>
      </c>
      <c r="C17">
        <v>165</v>
      </c>
      <c r="I17" s="1">
        <v>1</v>
      </c>
    </row>
    <row r="18" spans="1:15" x14ac:dyDescent="0.25">
      <c r="A18" s="7" t="s">
        <v>15</v>
      </c>
      <c r="B18" s="2">
        <v>0</v>
      </c>
      <c r="C18">
        <v>210</v>
      </c>
    </row>
    <row r="19" spans="1:15" x14ac:dyDescent="0.25">
      <c r="A19" s="7" t="s">
        <v>16</v>
      </c>
      <c r="B19" s="2">
        <v>0</v>
      </c>
      <c r="C19">
        <v>330</v>
      </c>
      <c r="F19" t="s">
        <v>39</v>
      </c>
      <c r="G19">
        <f>SUMPRODUCT(B5:B25,C5:C25)</f>
        <v>810</v>
      </c>
      <c r="H19" t="s">
        <v>42</v>
      </c>
    </row>
    <row r="20" spans="1:15" x14ac:dyDescent="0.25">
      <c r="A20" s="7" t="s">
        <v>17</v>
      </c>
      <c r="B20" s="2">
        <v>1</v>
      </c>
      <c r="C20">
        <v>45</v>
      </c>
      <c r="O20" s="2">
        <v>7</v>
      </c>
    </row>
    <row r="21" spans="1:15" x14ac:dyDescent="0.25">
      <c r="A21" s="7" t="s">
        <v>18</v>
      </c>
      <c r="B21" s="2">
        <v>0</v>
      </c>
      <c r="C21">
        <v>120</v>
      </c>
      <c r="F21" t="s">
        <v>97</v>
      </c>
    </row>
    <row r="22" spans="1:15" x14ac:dyDescent="0.25">
      <c r="A22" s="7" t="s">
        <v>19</v>
      </c>
      <c r="B22" s="2">
        <v>0</v>
      </c>
      <c r="C22">
        <v>90</v>
      </c>
      <c r="F22" t="s">
        <v>98</v>
      </c>
    </row>
    <row r="23" spans="1:15" x14ac:dyDescent="0.25">
      <c r="A23" s="7" t="s">
        <v>20</v>
      </c>
      <c r="B23" s="2">
        <v>1</v>
      </c>
      <c r="C23">
        <v>180</v>
      </c>
      <c r="F23" t="s">
        <v>99</v>
      </c>
      <c r="N23" s="2">
        <v>5</v>
      </c>
    </row>
    <row r="24" spans="1:15" x14ac:dyDescent="0.25">
      <c r="A24" s="7" t="s">
        <v>21</v>
      </c>
      <c r="B24" s="2">
        <v>1</v>
      </c>
      <c r="C24">
        <v>30</v>
      </c>
      <c r="J24" s="1">
        <v>3</v>
      </c>
    </row>
    <row r="25" spans="1:15" x14ac:dyDescent="0.25">
      <c r="A25" s="7" t="s">
        <v>22</v>
      </c>
      <c r="B25" s="2">
        <v>0</v>
      </c>
      <c r="C25">
        <v>210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workbookViewId="0">
      <selection sqref="A1:A1048576"/>
    </sheetView>
  </sheetViews>
  <sheetFormatPr defaultRowHeight="15" x14ac:dyDescent="0.25"/>
  <cols>
    <col min="3" max="3" width="11" bestFit="1" customWidth="1"/>
    <col min="7" max="7" width="28.7109375" bestFit="1" customWidth="1"/>
    <col min="8" max="8" width="9.42578125" bestFit="1" customWidth="1"/>
  </cols>
  <sheetData>
    <row r="2" spans="1:20" x14ac:dyDescent="0.25">
      <c r="A2" s="6" t="s">
        <v>84</v>
      </c>
    </row>
    <row r="4" spans="1:20" x14ac:dyDescent="0.25">
      <c r="A4" s="12" t="s">
        <v>0</v>
      </c>
      <c r="B4" s="8" t="s">
        <v>1</v>
      </c>
      <c r="C4" s="6" t="s">
        <v>79</v>
      </c>
      <c r="D4" s="6" t="s">
        <v>37</v>
      </c>
      <c r="E4" s="6"/>
      <c r="G4" s="6" t="s">
        <v>23</v>
      </c>
    </row>
    <row r="5" spans="1:20" x14ac:dyDescent="0.25">
      <c r="A5" s="7" t="s">
        <v>2</v>
      </c>
      <c r="B5" s="2">
        <v>0</v>
      </c>
      <c r="C5" s="5">
        <v>0.2</v>
      </c>
      <c r="D5" s="5">
        <f>1-C5*B5</f>
        <v>1</v>
      </c>
      <c r="F5">
        <v>1</v>
      </c>
      <c r="G5" s="4" t="s">
        <v>34</v>
      </c>
      <c r="H5">
        <f>-B5-B6-B7+1</f>
        <v>0</v>
      </c>
    </row>
    <row r="6" spans="1:20" x14ac:dyDescent="0.25">
      <c r="A6" s="7" t="s">
        <v>3</v>
      </c>
      <c r="B6" s="2">
        <v>1</v>
      </c>
      <c r="C6" s="5">
        <v>0.1</v>
      </c>
      <c r="D6" s="5">
        <f t="shared" ref="D6:D25" si="0">1-C6*B6</f>
        <v>0.9</v>
      </c>
      <c r="F6">
        <v>2</v>
      </c>
      <c r="G6" t="s">
        <v>24</v>
      </c>
      <c r="H6">
        <f>B5-B8</f>
        <v>0</v>
      </c>
    </row>
    <row r="7" spans="1:20" x14ac:dyDescent="0.25">
      <c r="A7" s="7" t="s">
        <v>4</v>
      </c>
      <c r="B7" s="2">
        <v>0</v>
      </c>
      <c r="C7" s="5">
        <v>0.3</v>
      </c>
      <c r="D7" s="5">
        <f t="shared" si="0"/>
        <v>1</v>
      </c>
      <c r="F7">
        <v>3</v>
      </c>
      <c r="G7" t="s">
        <v>25</v>
      </c>
      <c r="H7">
        <f>B6-B10-B12-B11</f>
        <v>0</v>
      </c>
    </row>
    <row r="8" spans="1:20" x14ac:dyDescent="0.25">
      <c r="A8" s="7" t="s">
        <v>5</v>
      </c>
      <c r="B8" s="2">
        <v>0</v>
      </c>
      <c r="C8" s="5">
        <v>0.1</v>
      </c>
      <c r="D8" s="5">
        <f t="shared" si="0"/>
        <v>1</v>
      </c>
      <c r="F8">
        <v>4</v>
      </c>
      <c r="G8" t="s">
        <v>27</v>
      </c>
      <c r="H8">
        <f>B7+B10-B13-B9</f>
        <v>0</v>
      </c>
    </row>
    <row r="9" spans="1:20" x14ac:dyDescent="0.25">
      <c r="A9" s="7" t="s">
        <v>6</v>
      </c>
      <c r="B9" s="2">
        <v>0</v>
      </c>
      <c r="C9" s="5">
        <v>0.2</v>
      </c>
      <c r="D9" s="5">
        <f t="shared" si="0"/>
        <v>1</v>
      </c>
      <c r="F9">
        <v>5</v>
      </c>
      <c r="G9" t="s">
        <v>26</v>
      </c>
      <c r="H9">
        <f>B11+B13-B14</f>
        <v>0</v>
      </c>
      <c r="Q9" s="3">
        <v>10</v>
      </c>
    </row>
    <row r="10" spans="1:20" x14ac:dyDescent="0.25">
      <c r="A10" s="7" t="s">
        <v>7</v>
      </c>
      <c r="B10" s="2">
        <v>0</v>
      </c>
      <c r="C10" s="5">
        <v>0.03</v>
      </c>
      <c r="D10" s="5">
        <f t="shared" si="0"/>
        <v>1</v>
      </c>
      <c r="F10">
        <v>6</v>
      </c>
      <c r="G10" t="s">
        <v>28</v>
      </c>
      <c r="H10">
        <f>B8+B9-B15-B16</f>
        <v>0</v>
      </c>
      <c r="K10" s="1">
        <v>2</v>
      </c>
      <c r="N10" s="1">
        <v>6</v>
      </c>
      <c r="O10">
        <v>8</v>
      </c>
      <c r="T10" s="1">
        <v>12</v>
      </c>
    </row>
    <row r="11" spans="1:20" x14ac:dyDescent="0.25">
      <c r="A11" s="7" t="s">
        <v>8</v>
      </c>
      <c r="B11" s="2">
        <v>0</v>
      </c>
      <c r="C11" s="5">
        <v>0.4</v>
      </c>
      <c r="D11" s="5">
        <f t="shared" si="0"/>
        <v>1</v>
      </c>
      <c r="F11">
        <v>7</v>
      </c>
      <c r="G11" t="s">
        <v>29</v>
      </c>
      <c r="H11">
        <f>B14+B15-B17-B18-B19</f>
        <v>0</v>
      </c>
    </row>
    <row r="12" spans="1:20" x14ac:dyDescent="0.25">
      <c r="A12" s="7" t="s">
        <v>9</v>
      </c>
      <c r="B12" s="2">
        <v>1</v>
      </c>
      <c r="C12" s="5">
        <v>0.2</v>
      </c>
      <c r="D12" s="5">
        <f t="shared" si="0"/>
        <v>0.8</v>
      </c>
      <c r="F12">
        <v>8</v>
      </c>
      <c r="G12" t="s">
        <v>30</v>
      </c>
      <c r="H12">
        <f>B16+B12+B17-B20-B21</f>
        <v>0</v>
      </c>
    </row>
    <row r="13" spans="1:20" x14ac:dyDescent="0.25">
      <c r="A13" s="7" t="s">
        <v>10</v>
      </c>
      <c r="B13" s="2">
        <v>0</v>
      </c>
      <c r="C13" s="5">
        <v>0.3</v>
      </c>
      <c r="D13" s="5">
        <f t="shared" si="0"/>
        <v>1</v>
      </c>
      <c r="F13">
        <v>9</v>
      </c>
      <c r="G13" t="s">
        <v>31</v>
      </c>
      <c r="H13">
        <f>B18+B20-B22-B23</f>
        <v>0</v>
      </c>
    </row>
    <row r="14" spans="1:20" x14ac:dyDescent="0.25">
      <c r="A14" s="7" t="s">
        <v>11</v>
      </c>
      <c r="B14" s="2">
        <v>0</v>
      </c>
      <c r="C14" s="5">
        <v>0.5</v>
      </c>
      <c r="D14" s="5">
        <f t="shared" si="0"/>
        <v>1</v>
      </c>
      <c r="F14">
        <v>10</v>
      </c>
      <c r="G14" t="s">
        <v>32</v>
      </c>
      <c r="H14">
        <f>B19+B21+B22-B25</f>
        <v>0</v>
      </c>
      <c r="R14" s="2">
        <v>11</v>
      </c>
    </row>
    <row r="15" spans="1:20" x14ac:dyDescent="0.25">
      <c r="A15" s="7" t="s">
        <v>12</v>
      </c>
      <c r="B15" s="2">
        <v>0</v>
      </c>
      <c r="C15" s="5">
        <v>0.1</v>
      </c>
      <c r="D15" s="5">
        <f t="shared" si="0"/>
        <v>1</v>
      </c>
      <c r="F15">
        <v>11</v>
      </c>
      <c r="G15" s="4" t="s">
        <v>33</v>
      </c>
      <c r="H15">
        <f>B23-B24</f>
        <v>0</v>
      </c>
      <c r="Q15" s="1">
        <v>9</v>
      </c>
    </row>
    <row r="16" spans="1:20" x14ac:dyDescent="0.25">
      <c r="A16" s="7" t="s">
        <v>13</v>
      </c>
      <c r="B16" s="2">
        <v>0</v>
      </c>
      <c r="C16" s="5">
        <v>0.2</v>
      </c>
      <c r="D16" s="5">
        <f t="shared" si="0"/>
        <v>1</v>
      </c>
      <c r="F16">
        <v>12</v>
      </c>
      <c r="G16" t="s">
        <v>35</v>
      </c>
      <c r="H16">
        <f>B25+B24-1</f>
        <v>0</v>
      </c>
      <c r="L16">
        <v>4</v>
      </c>
    </row>
    <row r="17" spans="1:16" x14ac:dyDescent="0.25">
      <c r="A17" s="7" t="s">
        <v>14</v>
      </c>
      <c r="B17" s="2">
        <v>0</v>
      </c>
      <c r="C17" s="5">
        <v>0.1</v>
      </c>
      <c r="D17" s="5">
        <f t="shared" si="0"/>
        <v>1</v>
      </c>
      <c r="J17" s="1">
        <v>1</v>
      </c>
    </row>
    <row r="18" spans="1:16" x14ac:dyDescent="0.25">
      <c r="A18" s="7" t="s">
        <v>15</v>
      </c>
      <c r="B18" s="2">
        <v>0</v>
      </c>
      <c r="C18" s="5">
        <v>0.15</v>
      </c>
      <c r="D18" s="5">
        <f t="shared" si="0"/>
        <v>1</v>
      </c>
      <c r="G18" t="s">
        <v>90</v>
      </c>
      <c r="H18" s="5">
        <f>PRODUCT(D5:D25)</f>
        <v>0.63680400000000004</v>
      </c>
      <c r="I18" t="s">
        <v>41</v>
      </c>
    </row>
    <row r="19" spans="1:16" x14ac:dyDescent="0.25">
      <c r="A19" s="7" t="s">
        <v>16</v>
      </c>
      <c r="B19" s="2">
        <v>0</v>
      </c>
      <c r="C19" s="5">
        <v>0.2</v>
      </c>
      <c r="D19" s="5">
        <f t="shared" si="0"/>
        <v>1</v>
      </c>
      <c r="H19" s="9"/>
    </row>
    <row r="20" spans="1:16" x14ac:dyDescent="0.25">
      <c r="A20" s="7" t="s">
        <v>17</v>
      </c>
      <c r="B20" s="2">
        <v>1</v>
      </c>
      <c r="C20" s="5">
        <v>0.05</v>
      </c>
      <c r="D20" s="5">
        <f t="shared" si="0"/>
        <v>0.95</v>
      </c>
      <c r="P20" s="2">
        <v>7</v>
      </c>
    </row>
    <row r="21" spans="1:16" x14ac:dyDescent="0.25">
      <c r="A21" s="7" t="s">
        <v>18</v>
      </c>
      <c r="B21" s="2">
        <v>0</v>
      </c>
      <c r="C21" s="5">
        <v>0.4</v>
      </c>
      <c r="D21" s="5">
        <f t="shared" si="0"/>
        <v>1</v>
      </c>
    </row>
    <row r="22" spans="1:16" x14ac:dyDescent="0.25">
      <c r="A22" s="7" t="s">
        <v>19</v>
      </c>
      <c r="B22" s="2">
        <v>1</v>
      </c>
      <c r="C22" s="5">
        <v>0.02</v>
      </c>
      <c r="D22" s="5">
        <f t="shared" si="0"/>
        <v>0.98</v>
      </c>
    </row>
    <row r="23" spans="1:16" x14ac:dyDescent="0.25">
      <c r="A23" s="7" t="s">
        <v>20</v>
      </c>
      <c r="B23" s="2">
        <v>0</v>
      </c>
      <c r="C23" s="5">
        <v>0.3</v>
      </c>
      <c r="D23" s="5">
        <f t="shared" si="0"/>
        <v>1</v>
      </c>
      <c r="O23" s="2">
        <v>5</v>
      </c>
    </row>
    <row r="24" spans="1:16" x14ac:dyDescent="0.25">
      <c r="A24" s="7" t="s">
        <v>21</v>
      </c>
      <c r="B24" s="2">
        <v>0</v>
      </c>
      <c r="C24" s="5">
        <v>0.1</v>
      </c>
      <c r="D24" s="5">
        <f t="shared" si="0"/>
        <v>1</v>
      </c>
      <c r="K24" s="1">
        <v>3</v>
      </c>
    </row>
    <row r="25" spans="1:16" x14ac:dyDescent="0.25">
      <c r="A25" s="7" t="s">
        <v>22</v>
      </c>
      <c r="B25" s="2">
        <v>1</v>
      </c>
      <c r="C25" s="5">
        <v>0.05</v>
      </c>
      <c r="D25" s="5">
        <f t="shared" si="0"/>
        <v>0.95</v>
      </c>
      <c r="G25" s="10"/>
    </row>
    <row r="26" spans="1:16" x14ac:dyDescent="0.25">
      <c r="M26" t="s">
        <v>52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workbookViewId="0">
      <selection sqref="A1:A1048576"/>
    </sheetView>
  </sheetViews>
  <sheetFormatPr defaultRowHeight="15" x14ac:dyDescent="0.25"/>
  <cols>
    <col min="3" max="3" width="10.7109375" bestFit="1" customWidth="1"/>
    <col min="7" max="7" width="28.7109375" bestFit="1" customWidth="1"/>
  </cols>
  <sheetData>
    <row r="2" spans="1:20" x14ac:dyDescent="0.25">
      <c r="A2" s="6" t="s">
        <v>85</v>
      </c>
    </row>
    <row r="4" spans="1:20" x14ac:dyDescent="0.25">
      <c r="A4" s="12" t="s">
        <v>0</v>
      </c>
      <c r="B4" s="8" t="s">
        <v>1</v>
      </c>
      <c r="C4" s="6" t="s">
        <v>79</v>
      </c>
      <c r="D4" s="6" t="s">
        <v>37</v>
      </c>
      <c r="E4" s="6"/>
      <c r="G4" s="6" t="s">
        <v>23</v>
      </c>
    </row>
    <row r="5" spans="1:20" x14ac:dyDescent="0.25">
      <c r="A5" s="7" t="s">
        <v>2</v>
      </c>
      <c r="B5" s="2">
        <v>0</v>
      </c>
      <c r="C5" s="5">
        <v>0.2</v>
      </c>
      <c r="D5" s="5">
        <f>1-C5*B5</f>
        <v>1</v>
      </c>
      <c r="F5">
        <v>1</v>
      </c>
      <c r="G5" s="4" t="s">
        <v>34</v>
      </c>
      <c r="H5">
        <f>-B5-B6-B7+1</f>
        <v>0</v>
      </c>
    </row>
    <row r="6" spans="1:20" x14ac:dyDescent="0.25">
      <c r="A6" s="7" t="s">
        <v>3</v>
      </c>
      <c r="B6" s="2">
        <v>1</v>
      </c>
      <c r="C6" s="5">
        <v>0.1</v>
      </c>
      <c r="D6" s="5">
        <f t="shared" ref="D6:D25" si="0">1-C6*B6</f>
        <v>0.9</v>
      </c>
      <c r="F6">
        <v>2</v>
      </c>
      <c r="G6" t="s">
        <v>24</v>
      </c>
      <c r="H6">
        <f>B5-B8</f>
        <v>0</v>
      </c>
    </row>
    <row r="7" spans="1:20" x14ac:dyDescent="0.25">
      <c r="A7" s="7" t="s">
        <v>4</v>
      </c>
      <c r="B7" s="2">
        <v>0</v>
      </c>
      <c r="C7" s="5">
        <v>0.3</v>
      </c>
      <c r="D7" s="5">
        <f t="shared" si="0"/>
        <v>1</v>
      </c>
      <c r="F7">
        <v>3</v>
      </c>
      <c r="G7" t="s">
        <v>25</v>
      </c>
      <c r="H7">
        <f>B6-B10-B12-B11</f>
        <v>0</v>
      </c>
    </row>
    <row r="8" spans="1:20" x14ac:dyDescent="0.25">
      <c r="A8" s="7" t="s">
        <v>5</v>
      </c>
      <c r="B8" s="2">
        <v>0</v>
      </c>
      <c r="C8" s="5">
        <v>0.1</v>
      </c>
      <c r="D8" s="5">
        <f t="shared" si="0"/>
        <v>1</v>
      </c>
      <c r="F8">
        <v>4</v>
      </c>
      <c r="G8" t="s">
        <v>27</v>
      </c>
      <c r="H8">
        <f>B7+B10-B13-B9</f>
        <v>0</v>
      </c>
    </row>
    <row r="9" spans="1:20" x14ac:dyDescent="0.25">
      <c r="A9" s="7" t="s">
        <v>6</v>
      </c>
      <c r="B9" s="2">
        <v>0</v>
      </c>
      <c r="C9" s="5">
        <v>0.2</v>
      </c>
      <c r="D9" s="5">
        <f t="shared" si="0"/>
        <v>1</v>
      </c>
      <c r="F9">
        <v>5</v>
      </c>
      <c r="G9" t="s">
        <v>26</v>
      </c>
      <c r="H9">
        <f>B11+B13-B14</f>
        <v>0</v>
      </c>
      <c r="Q9" s="3">
        <v>10</v>
      </c>
    </row>
    <row r="10" spans="1:20" x14ac:dyDescent="0.25">
      <c r="A10" s="7" t="s">
        <v>7</v>
      </c>
      <c r="B10" s="2">
        <v>0</v>
      </c>
      <c r="C10" s="5">
        <v>0.03</v>
      </c>
      <c r="D10" s="5">
        <f t="shared" si="0"/>
        <v>1</v>
      </c>
      <c r="F10">
        <v>6</v>
      </c>
      <c r="G10" t="s">
        <v>28</v>
      </c>
      <c r="H10">
        <f>B8+B9-B15-B16</f>
        <v>0</v>
      </c>
      <c r="K10" s="1">
        <v>2</v>
      </c>
      <c r="N10" s="1">
        <v>6</v>
      </c>
      <c r="O10">
        <v>8</v>
      </c>
      <c r="T10" s="1">
        <v>12</v>
      </c>
    </row>
    <row r="11" spans="1:20" x14ac:dyDescent="0.25">
      <c r="A11" s="7" t="s">
        <v>8</v>
      </c>
      <c r="B11" s="2">
        <v>0</v>
      </c>
      <c r="C11" s="5">
        <v>0.4</v>
      </c>
      <c r="D11" s="5">
        <f t="shared" si="0"/>
        <v>1</v>
      </c>
      <c r="F11">
        <v>7</v>
      </c>
      <c r="G11" t="s">
        <v>29</v>
      </c>
      <c r="H11">
        <f>B14+B15-B17-B18-B19</f>
        <v>0</v>
      </c>
    </row>
    <row r="12" spans="1:20" x14ac:dyDescent="0.25">
      <c r="A12" s="7" t="s">
        <v>9</v>
      </c>
      <c r="B12" s="2">
        <v>1</v>
      </c>
      <c r="C12" s="5">
        <v>0.2</v>
      </c>
      <c r="D12" s="5">
        <f t="shared" si="0"/>
        <v>0.8</v>
      </c>
      <c r="F12">
        <v>8</v>
      </c>
      <c r="G12" t="s">
        <v>30</v>
      </c>
      <c r="H12">
        <f>B16+B12+B17-B20-B21</f>
        <v>0</v>
      </c>
    </row>
    <row r="13" spans="1:20" x14ac:dyDescent="0.25">
      <c r="A13" s="7" t="s">
        <v>10</v>
      </c>
      <c r="B13" s="2">
        <v>0</v>
      </c>
      <c r="C13" s="5">
        <v>0.3</v>
      </c>
      <c r="D13" s="5">
        <f t="shared" si="0"/>
        <v>1</v>
      </c>
      <c r="F13">
        <v>9</v>
      </c>
      <c r="G13" t="s">
        <v>31</v>
      </c>
      <c r="H13">
        <f>B18+B20-B22-B23</f>
        <v>0</v>
      </c>
    </row>
    <row r="14" spans="1:20" x14ac:dyDescent="0.25">
      <c r="A14" s="7" t="s">
        <v>11</v>
      </c>
      <c r="B14" s="2">
        <v>0</v>
      </c>
      <c r="C14" s="5">
        <v>0.5</v>
      </c>
      <c r="D14" s="5">
        <f t="shared" si="0"/>
        <v>1</v>
      </c>
      <c r="F14">
        <v>10</v>
      </c>
      <c r="G14" t="s">
        <v>32</v>
      </c>
      <c r="H14">
        <f>B19+B21+B22-B25</f>
        <v>0</v>
      </c>
      <c r="R14" s="2">
        <v>11</v>
      </c>
    </row>
    <row r="15" spans="1:20" x14ac:dyDescent="0.25">
      <c r="A15" s="7" t="s">
        <v>12</v>
      </c>
      <c r="B15" s="2">
        <v>0</v>
      </c>
      <c r="C15" s="5">
        <v>0.1</v>
      </c>
      <c r="D15" s="5">
        <f t="shared" si="0"/>
        <v>1</v>
      </c>
      <c r="F15">
        <v>11</v>
      </c>
      <c r="G15" s="4" t="s">
        <v>33</v>
      </c>
      <c r="H15">
        <f>B23-B24</f>
        <v>0</v>
      </c>
      <c r="Q15" s="1">
        <v>9</v>
      </c>
    </row>
    <row r="16" spans="1:20" x14ac:dyDescent="0.25">
      <c r="A16" s="7" t="s">
        <v>13</v>
      </c>
      <c r="B16" s="2">
        <v>0</v>
      </c>
      <c r="C16" s="5">
        <v>0.2</v>
      </c>
      <c r="D16" s="5">
        <f t="shared" si="0"/>
        <v>1</v>
      </c>
      <c r="F16">
        <v>12</v>
      </c>
      <c r="G16" t="s">
        <v>35</v>
      </c>
      <c r="H16">
        <f>B25+B24-1</f>
        <v>0</v>
      </c>
      <c r="L16">
        <v>4</v>
      </c>
    </row>
    <row r="17" spans="1:16" x14ac:dyDescent="0.25">
      <c r="A17" s="7" t="s">
        <v>14</v>
      </c>
      <c r="B17" s="2">
        <v>0</v>
      </c>
      <c r="C17" s="5">
        <v>0.1</v>
      </c>
      <c r="D17" s="5">
        <f t="shared" si="0"/>
        <v>1</v>
      </c>
      <c r="J17" s="1">
        <v>1</v>
      </c>
    </row>
    <row r="18" spans="1:16" x14ac:dyDescent="0.25">
      <c r="A18" s="7" t="s">
        <v>15</v>
      </c>
      <c r="B18" s="2">
        <v>0</v>
      </c>
      <c r="C18" s="5">
        <v>0.15</v>
      </c>
      <c r="D18" s="5">
        <f t="shared" si="0"/>
        <v>1</v>
      </c>
      <c r="G18" t="s">
        <v>76</v>
      </c>
      <c r="H18" s="5">
        <f>PRODUCT(D5:D25)</f>
        <v>0.63680400000000004</v>
      </c>
      <c r="I18" t="s">
        <v>41</v>
      </c>
    </row>
    <row r="19" spans="1:16" x14ac:dyDescent="0.25">
      <c r="A19" s="7" t="s">
        <v>16</v>
      </c>
      <c r="B19" s="2">
        <v>0</v>
      </c>
      <c r="C19" s="5">
        <v>0.2</v>
      </c>
      <c r="D19" s="5">
        <f t="shared" si="0"/>
        <v>1</v>
      </c>
    </row>
    <row r="20" spans="1:16" x14ac:dyDescent="0.25">
      <c r="A20" s="7" t="s">
        <v>17</v>
      </c>
      <c r="B20" s="2">
        <v>1</v>
      </c>
      <c r="C20" s="5">
        <v>0.05</v>
      </c>
      <c r="D20" s="5">
        <f t="shared" si="0"/>
        <v>0.95</v>
      </c>
      <c r="P20" s="2">
        <v>7</v>
      </c>
    </row>
    <row r="21" spans="1:16" x14ac:dyDescent="0.25">
      <c r="A21" s="7" t="s">
        <v>18</v>
      </c>
      <c r="B21" s="2">
        <v>0</v>
      </c>
      <c r="C21" s="5">
        <v>0.4</v>
      </c>
      <c r="D21" s="5">
        <f t="shared" si="0"/>
        <v>1</v>
      </c>
    </row>
    <row r="22" spans="1:16" x14ac:dyDescent="0.25">
      <c r="A22" s="7" t="s">
        <v>19</v>
      </c>
      <c r="B22" s="2">
        <v>1</v>
      </c>
      <c r="C22" s="5">
        <v>0.02</v>
      </c>
      <c r="D22" s="5">
        <f t="shared" si="0"/>
        <v>0.98</v>
      </c>
    </row>
    <row r="23" spans="1:16" x14ac:dyDescent="0.25">
      <c r="A23" s="7" t="s">
        <v>20</v>
      </c>
      <c r="B23" s="2">
        <v>0</v>
      </c>
      <c r="C23" s="5">
        <v>0.3</v>
      </c>
      <c r="D23" s="5">
        <f t="shared" si="0"/>
        <v>1</v>
      </c>
      <c r="O23" s="2">
        <v>5</v>
      </c>
    </row>
    <row r="24" spans="1:16" x14ac:dyDescent="0.25">
      <c r="A24" s="7" t="s">
        <v>21</v>
      </c>
      <c r="B24" s="2">
        <v>0</v>
      </c>
      <c r="C24" s="5">
        <v>0.1</v>
      </c>
      <c r="D24" s="5">
        <f t="shared" si="0"/>
        <v>1</v>
      </c>
      <c r="K24" s="1">
        <v>3</v>
      </c>
    </row>
    <row r="25" spans="1:16" x14ac:dyDescent="0.25">
      <c r="A25" s="7" t="s">
        <v>22</v>
      </c>
      <c r="B25" s="2">
        <v>1</v>
      </c>
      <c r="C25" s="5">
        <v>0.05</v>
      </c>
      <c r="D25" s="5">
        <f t="shared" si="0"/>
        <v>0.95</v>
      </c>
    </row>
    <row r="26" spans="1:16" x14ac:dyDescent="0.25">
      <c r="M26" t="s">
        <v>52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"/>
  <sheetViews>
    <sheetView showGridLines="0" workbookViewId="0">
      <selection activeCell="K8" sqref="K8:U26"/>
    </sheetView>
  </sheetViews>
  <sheetFormatPr defaultRowHeight="15" x14ac:dyDescent="0.25"/>
  <cols>
    <col min="8" max="8" width="28.7109375" bestFit="1" customWidth="1"/>
  </cols>
  <sheetData>
    <row r="2" spans="1:21" x14ac:dyDescent="0.25">
      <c r="A2" s="6" t="s">
        <v>87</v>
      </c>
      <c r="I2" t="s">
        <v>95</v>
      </c>
    </row>
    <row r="4" spans="1:21" x14ac:dyDescent="0.25">
      <c r="A4" s="12" t="s">
        <v>0</v>
      </c>
      <c r="B4" s="8" t="s">
        <v>1</v>
      </c>
      <c r="C4" s="6" t="s">
        <v>36</v>
      </c>
      <c r="D4" s="6" t="s">
        <v>37</v>
      </c>
      <c r="E4" s="6" t="s">
        <v>38</v>
      </c>
      <c r="F4" s="6"/>
      <c r="H4" s="6" t="s">
        <v>23</v>
      </c>
    </row>
    <row r="5" spans="1:21" x14ac:dyDescent="0.25">
      <c r="A5" s="7" t="s">
        <v>2</v>
      </c>
      <c r="B5" s="2">
        <v>0</v>
      </c>
      <c r="C5" s="5">
        <v>0.2</v>
      </c>
      <c r="D5" s="5">
        <f>1-C5*B5</f>
        <v>1</v>
      </c>
      <c r="E5">
        <v>120</v>
      </c>
      <c r="G5">
        <v>1</v>
      </c>
      <c r="H5" s="4" t="s">
        <v>34</v>
      </c>
      <c r="I5">
        <f>-B5-B6-B7+1</f>
        <v>0</v>
      </c>
    </row>
    <row r="6" spans="1:21" x14ac:dyDescent="0.25">
      <c r="A6" s="7" t="s">
        <v>3</v>
      </c>
      <c r="B6" s="2">
        <v>1</v>
      </c>
      <c r="C6" s="5">
        <v>0.1</v>
      </c>
      <c r="D6" s="5">
        <f t="shared" ref="D6:D25" si="0">1-C6*B6</f>
        <v>0.9</v>
      </c>
      <c r="E6">
        <v>60</v>
      </c>
      <c r="G6">
        <v>2</v>
      </c>
      <c r="H6" t="s">
        <v>24</v>
      </c>
      <c r="I6">
        <f>B5-B8</f>
        <v>0</v>
      </c>
    </row>
    <row r="7" spans="1:21" x14ac:dyDescent="0.25">
      <c r="A7" s="7" t="s">
        <v>4</v>
      </c>
      <c r="B7" s="2">
        <v>0</v>
      </c>
      <c r="C7" s="5">
        <v>0.3</v>
      </c>
      <c r="D7" s="5">
        <f t="shared" si="0"/>
        <v>1</v>
      </c>
      <c r="E7">
        <v>180</v>
      </c>
      <c r="G7">
        <v>3</v>
      </c>
      <c r="H7" t="s">
        <v>25</v>
      </c>
      <c r="I7">
        <f>B6-B10-B12-B11</f>
        <v>0</v>
      </c>
    </row>
    <row r="8" spans="1:21" x14ac:dyDescent="0.25">
      <c r="A8" s="7" t="s">
        <v>5</v>
      </c>
      <c r="B8" s="2">
        <v>0</v>
      </c>
      <c r="C8" s="5">
        <v>0.1</v>
      </c>
      <c r="D8" s="5">
        <f t="shared" si="0"/>
        <v>1</v>
      </c>
      <c r="E8">
        <v>255</v>
      </c>
      <c r="G8">
        <v>4</v>
      </c>
      <c r="H8" t="s">
        <v>27</v>
      </c>
      <c r="I8">
        <f>B7+B10-B13-B9</f>
        <v>0</v>
      </c>
    </row>
    <row r="9" spans="1:21" x14ac:dyDescent="0.25">
      <c r="A9" s="7" t="s">
        <v>6</v>
      </c>
      <c r="B9" s="2">
        <v>0</v>
      </c>
      <c r="C9" s="5">
        <v>0.2</v>
      </c>
      <c r="D9" s="5">
        <f t="shared" si="0"/>
        <v>1</v>
      </c>
      <c r="E9">
        <v>165</v>
      </c>
      <c r="G9">
        <v>5</v>
      </c>
      <c r="H9" t="s">
        <v>26</v>
      </c>
      <c r="I9">
        <f>B11+B13-B14</f>
        <v>0</v>
      </c>
      <c r="R9" s="3">
        <v>10</v>
      </c>
    </row>
    <row r="10" spans="1:21" x14ac:dyDescent="0.25">
      <c r="A10" s="7" t="s">
        <v>7</v>
      </c>
      <c r="B10" s="2">
        <v>0</v>
      </c>
      <c r="C10" s="5">
        <v>0.03</v>
      </c>
      <c r="D10" s="5">
        <f t="shared" si="0"/>
        <v>1</v>
      </c>
      <c r="E10">
        <v>105</v>
      </c>
      <c r="G10">
        <v>6</v>
      </c>
      <c r="H10" t="s">
        <v>28</v>
      </c>
      <c r="I10">
        <f>B8+B9-B15-B16</f>
        <v>0</v>
      </c>
      <c r="L10" s="1">
        <v>2</v>
      </c>
      <c r="O10" s="1">
        <v>6</v>
      </c>
      <c r="P10">
        <v>8</v>
      </c>
      <c r="U10" s="1">
        <v>12</v>
      </c>
    </row>
    <row r="11" spans="1:21" x14ac:dyDescent="0.25">
      <c r="A11" s="7" t="s">
        <v>8</v>
      </c>
      <c r="B11" s="2">
        <v>0</v>
      </c>
      <c r="C11" s="5">
        <v>0.4</v>
      </c>
      <c r="D11" s="5">
        <f t="shared" si="0"/>
        <v>1</v>
      </c>
      <c r="E11">
        <v>300</v>
      </c>
      <c r="G11">
        <v>7</v>
      </c>
      <c r="H11" t="s">
        <v>29</v>
      </c>
      <c r="I11">
        <f>B14+B15-B17-B18-B19</f>
        <v>0</v>
      </c>
    </row>
    <row r="12" spans="1:21" x14ac:dyDescent="0.25">
      <c r="A12" s="7" t="s">
        <v>9</v>
      </c>
      <c r="B12" s="2">
        <v>1</v>
      </c>
      <c r="C12" s="5">
        <v>0.2</v>
      </c>
      <c r="D12" s="5">
        <f t="shared" si="0"/>
        <v>0.8</v>
      </c>
      <c r="E12">
        <v>600</v>
      </c>
      <c r="G12">
        <v>8</v>
      </c>
      <c r="H12" t="s">
        <v>30</v>
      </c>
      <c r="I12">
        <f>B16+B12+B17-B20-B21</f>
        <v>0</v>
      </c>
    </row>
    <row r="13" spans="1:21" x14ac:dyDescent="0.25">
      <c r="A13" s="7" t="s">
        <v>10</v>
      </c>
      <c r="B13" s="2">
        <v>0</v>
      </c>
      <c r="C13" s="5">
        <v>0.3</v>
      </c>
      <c r="D13" s="5">
        <f t="shared" si="0"/>
        <v>1</v>
      </c>
      <c r="E13">
        <v>165</v>
      </c>
      <c r="G13">
        <v>9</v>
      </c>
      <c r="H13" t="s">
        <v>31</v>
      </c>
      <c r="I13">
        <f>B18+B20-B22-B23</f>
        <v>0</v>
      </c>
    </row>
    <row r="14" spans="1:21" x14ac:dyDescent="0.25">
      <c r="A14" s="7" t="s">
        <v>11</v>
      </c>
      <c r="B14" s="2">
        <v>0</v>
      </c>
      <c r="C14" s="5">
        <v>0.5</v>
      </c>
      <c r="D14" s="5">
        <f t="shared" si="0"/>
        <v>1</v>
      </c>
      <c r="E14">
        <v>60</v>
      </c>
      <c r="G14">
        <v>10</v>
      </c>
      <c r="H14" t="s">
        <v>32</v>
      </c>
      <c r="I14">
        <f>B19+B21+B22-B25</f>
        <v>0</v>
      </c>
      <c r="S14" s="2">
        <v>11</v>
      </c>
    </row>
    <row r="15" spans="1:21" x14ac:dyDescent="0.25">
      <c r="A15" s="7" t="s">
        <v>12</v>
      </c>
      <c r="B15" s="2">
        <v>0</v>
      </c>
      <c r="C15" s="5">
        <v>0.1</v>
      </c>
      <c r="D15" s="5">
        <f t="shared" si="0"/>
        <v>1</v>
      </c>
      <c r="E15">
        <v>210</v>
      </c>
      <c r="G15">
        <v>11</v>
      </c>
      <c r="H15" s="4" t="s">
        <v>33</v>
      </c>
      <c r="I15">
        <f>B23-B24</f>
        <v>0</v>
      </c>
      <c r="R15" s="1">
        <v>9</v>
      </c>
    </row>
    <row r="16" spans="1:21" x14ac:dyDescent="0.25">
      <c r="A16" s="7" t="s">
        <v>13</v>
      </c>
      <c r="B16" s="2">
        <v>0</v>
      </c>
      <c r="C16" s="5">
        <v>0.2</v>
      </c>
      <c r="D16" s="5">
        <f t="shared" si="0"/>
        <v>1</v>
      </c>
      <c r="E16">
        <v>255</v>
      </c>
      <c r="G16">
        <v>12</v>
      </c>
      <c r="H16" t="s">
        <v>35</v>
      </c>
      <c r="I16">
        <f>B25+B24-1</f>
        <v>0</v>
      </c>
      <c r="M16">
        <v>4</v>
      </c>
    </row>
    <row r="17" spans="1:17" x14ac:dyDescent="0.25">
      <c r="A17" s="7" t="s">
        <v>14</v>
      </c>
      <c r="B17" s="2">
        <v>0</v>
      </c>
      <c r="C17" s="5">
        <v>0.1</v>
      </c>
      <c r="D17" s="5">
        <f t="shared" si="0"/>
        <v>1</v>
      </c>
      <c r="E17">
        <v>165</v>
      </c>
      <c r="K17" s="1">
        <v>1</v>
      </c>
    </row>
    <row r="18" spans="1:17" x14ac:dyDescent="0.25">
      <c r="A18" s="7" t="s">
        <v>15</v>
      </c>
      <c r="B18" s="2">
        <v>0</v>
      </c>
      <c r="C18" s="5">
        <v>0.15</v>
      </c>
      <c r="D18" s="5">
        <f t="shared" si="0"/>
        <v>1</v>
      </c>
      <c r="E18">
        <v>210</v>
      </c>
      <c r="H18" t="s">
        <v>76</v>
      </c>
      <c r="I18" s="5">
        <f>PRODUCT(D5:D25)</f>
        <v>0.63680400000000004</v>
      </c>
    </row>
    <row r="19" spans="1:17" x14ac:dyDescent="0.25">
      <c r="A19" s="7" t="s">
        <v>16</v>
      </c>
      <c r="B19" s="2">
        <v>0</v>
      </c>
      <c r="C19" s="5">
        <v>0.2</v>
      </c>
      <c r="D19" s="5">
        <f t="shared" si="0"/>
        <v>1</v>
      </c>
      <c r="E19">
        <v>330</v>
      </c>
      <c r="H19" t="s">
        <v>77</v>
      </c>
      <c r="I19">
        <f>SUMPRODUCT(B5:B25,E5:E25)</f>
        <v>1005</v>
      </c>
      <c r="J19" t="s">
        <v>78</v>
      </c>
    </row>
    <row r="20" spans="1:17" x14ac:dyDescent="0.25">
      <c r="A20" s="7" t="s">
        <v>17</v>
      </c>
      <c r="B20" s="2">
        <v>1</v>
      </c>
      <c r="C20" s="5">
        <v>0.05</v>
      </c>
      <c r="D20" s="5">
        <f t="shared" si="0"/>
        <v>0.95</v>
      </c>
      <c r="E20">
        <v>45</v>
      </c>
      <c r="H20" t="s">
        <v>48</v>
      </c>
      <c r="I20" s="11">
        <f>I18/I19*10000</f>
        <v>6.3363582089552244</v>
      </c>
      <c r="J20" t="s">
        <v>41</v>
      </c>
      <c r="Q20" s="2">
        <v>7</v>
      </c>
    </row>
    <row r="21" spans="1:17" x14ac:dyDescent="0.25">
      <c r="A21" s="7" t="s">
        <v>18</v>
      </c>
      <c r="B21" s="2">
        <v>0</v>
      </c>
      <c r="C21" s="5">
        <v>0.4</v>
      </c>
      <c r="D21" s="5">
        <f t="shared" si="0"/>
        <v>1</v>
      </c>
      <c r="E21">
        <v>120</v>
      </c>
    </row>
    <row r="22" spans="1:17" x14ac:dyDescent="0.25">
      <c r="A22" s="7" t="s">
        <v>19</v>
      </c>
      <c r="B22" s="2">
        <v>1</v>
      </c>
      <c r="C22" s="5">
        <v>0.02</v>
      </c>
      <c r="D22" s="5">
        <f t="shared" si="0"/>
        <v>0.98</v>
      </c>
      <c r="E22">
        <v>90</v>
      </c>
    </row>
    <row r="23" spans="1:17" x14ac:dyDescent="0.25">
      <c r="A23" s="7" t="s">
        <v>20</v>
      </c>
      <c r="B23" s="2">
        <v>0</v>
      </c>
      <c r="C23" s="5">
        <v>0.3</v>
      </c>
      <c r="D23" s="5">
        <f t="shared" si="0"/>
        <v>1</v>
      </c>
      <c r="E23">
        <v>180</v>
      </c>
      <c r="P23" s="2">
        <v>5</v>
      </c>
    </row>
    <row r="24" spans="1:17" x14ac:dyDescent="0.25">
      <c r="A24" s="7" t="s">
        <v>21</v>
      </c>
      <c r="B24" s="2">
        <v>0</v>
      </c>
      <c r="C24" s="5">
        <v>0.1</v>
      </c>
      <c r="D24" s="5">
        <f t="shared" si="0"/>
        <v>1</v>
      </c>
      <c r="E24">
        <v>30</v>
      </c>
      <c r="L24" s="1">
        <v>3</v>
      </c>
    </row>
    <row r="25" spans="1:17" x14ac:dyDescent="0.25">
      <c r="A25" s="7" t="s">
        <v>22</v>
      </c>
      <c r="B25" s="2">
        <v>1</v>
      </c>
      <c r="C25" s="5">
        <v>0.05</v>
      </c>
      <c r="D25" s="5">
        <f t="shared" si="0"/>
        <v>0.95</v>
      </c>
      <c r="E25">
        <v>210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"/>
  <sheetViews>
    <sheetView topLeftCell="A3" workbookViewId="0">
      <selection activeCell="H20" sqref="H20"/>
    </sheetView>
  </sheetViews>
  <sheetFormatPr defaultRowHeight="15" x14ac:dyDescent="0.25"/>
  <cols>
    <col min="8" max="8" width="28.7109375" bestFit="1" customWidth="1"/>
  </cols>
  <sheetData>
    <row r="2" spans="1:21" x14ac:dyDescent="0.25">
      <c r="A2" s="6" t="s">
        <v>86</v>
      </c>
    </row>
    <row r="4" spans="1:21" x14ac:dyDescent="0.25">
      <c r="A4" s="12" t="s">
        <v>0</v>
      </c>
      <c r="B4" s="8" t="s">
        <v>1</v>
      </c>
      <c r="C4" s="6" t="s">
        <v>36</v>
      </c>
      <c r="D4" s="6" t="s">
        <v>37</v>
      </c>
      <c r="E4" s="6" t="s">
        <v>38</v>
      </c>
      <c r="F4" s="6"/>
      <c r="H4" s="6" t="s">
        <v>23</v>
      </c>
    </row>
    <row r="5" spans="1:21" x14ac:dyDescent="0.25">
      <c r="A5" s="7" t="s">
        <v>2</v>
      </c>
      <c r="B5" s="2">
        <v>0</v>
      </c>
      <c r="C5" s="5">
        <v>0.2</v>
      </c>
      <c r="D5" s="5">
        <f>1-C5*B5</f>
        <v>1</v>
      </c>
      <c r="E5">
        <v>120</v>
      </c>
      <c r="G5">
        <v>1</v>
      </c>
      <c r="H5" s="4" t="s">
        <v>34</v>
      </c>
      <c r="I5">
        <f>-B5-B6-B7+1</f>
        <v>0</v>
      </c>
    </row>
    <row r="6" spans="1:21" x14ac:dyDescent="0.25">
      <c r="A6" s="7" t="s">
        <v>3</v>
      </c>
      <c r="B6" s="2">
        <v>1</v>
      </c>
      <c r="C6" s="5">
        <v>0.1</v>
      </c>
      <c r="D6" s="5">
        <f t="shared" ref="D6:D25" si="0">1-C6*B6</f>
        <v>0.9</v>
      </c>
      <c r="E6">
        <v>60</v>
      </c>
      <c r="G6">
        <v>2</v>
      </c>
      <c r="H6" t="s">
        <v>24</v>
      </c>
      <c r="I6">
        <f>B5-B8</f>
        <v>0</v>
      </c>
    </row>
    <row r="7" spans="1:21" x14ac:dyDescent="0.25">
      <c r="A7" s="7" t="s">
        <v>4</v>
      </c>
      <c r="B7" s="2">
        <v>0</v>
      </c>
      <c r="C7" s="5">
        <v>0.3</v>
      </c>
      <c r="D7" s="5">
        <f t="shared" si="0"/>
        <v>1</v>
      </c>
      <c r="E7">
        <v>180</v>
      </c>
      <c r="G7">
        <v>3</v>
      </c>
      <c r="H7" t="s">
        <v>25</v>
      </c>
      <c r="I7">
        <f>B6-B10-B12-B11</f>
        <v>0</v>
      </c>
    </row>
    <row r="8" spans="1:21" x14ac:dyDescent="0.25">
      <c r="A8" s="7" t="s">
        <v>5</v>
      </c>
      <c r="B8" s="2">
        <v>0</v>
      </c>
      <c r="C8" s="5">
        <v>0.1</v>
      </c>
      <c r="D8" s="5">
        <f t="shared" si="0"/>
        <v>1</v>
      </c>
      <c r="E8">
        <v>255</v>
      </c>
      <c r="G8">
        <v>4</v>
      </c>
      <c r="H8" t="s">
        <v>27</v>
      </c>
      <c r="I8">
        <f>B7+B10-B13-B9</f>
        <v>0</v>
      </c>
    </row>
    <row r="9" spans="1:21" x14ac:dyDescent="0.25">
      <c r="A9" s="7" t="s">
        <v>6</v>
      </c>
      <c r="B9" s="2">
        <v>0</v>
      </c>
      <c r="C9" s="5">
        <v>0.2</v>
      </c>
      <c r="D9" s="5">
        <f t="shared" si="0"/>
        <v>1</v>
      </c>
      <c r="E9">
        <v>165</v>
      </c>
      <c r="G9">
        <v>5</v>
      </c>
      <c r="H9" t="s">
        <v>26</v>
      </c>
      <c r="I9">
        <f>B11+B13-B14</f>
        <v>0</v>
      </c>
      <c r="R9" s="3">
        <v>10</v>
      </c>
    </row>
    <row r="10" spans="1:21" x14ac:dyDescent="0.25">
      <c r="A10" s="7" t="s">
        <v>7</v>
      </c>
      <c r="B10" s="2">
        <v>0</v>
      </c>
      <c r="C10" s="5">
        <v>0.03</v>
      </c>
      <c r="D10" s="5">
        <f t="shared" si="0"/>
        <v>1</v>
      </c>
      <c r="E10">
        <v>105</v>
      </c>
      <c r="G10">
        <v>6</v>
      </c>
      <c r="H10" t="s">
        <v>28</v>
      </c>
      <c r="I10">
        <f>B8+B9-B15-B16</f>
        <v>0</v>
      </c>
      <c r="L10" s="1">
        <v>2</v>
      </c>
      <c r="O10" s="1">
        <v>6</v>
      </c>
      <c r="P10">
        <v>8</v>
      </c>
      <c r="U10" s="1">
        <v>12</v>
      </c>
    </row>
    <row r="11" spans="1:21" x14ac:dyDescent="0.25">
      <c r="A11" s="7" t="s">
        <v>8</v>
      </c>
      <c r="B11" s="2">
        <v>0</v>
      </c>
      <c r="C11" s="5">
        <v>0.4</v>
      </c>
      <c r="D11" s="5">
        <f t="shared" si="0"/>
        <v>1</v>
      </c>
      <c r="E11">
        <v>300</v>
      </c>
      <c r="G11">
        <v>7</v>
      </c>
      <c r="H11" t="s">
        <v>29</v>
      </c>
      <c r="I11">
        <f>B14+B15-B17-B18-B19</f>
        <v>0</v>
      </c>
    </row>
    <row r="12" spans="1:21" x14ac:dyDescent="0.25">
      <c r="A12" s="7" t="s">
        <v>9</v>
      </c>
      <c r="B12" s="2">
        <v>1</v>
      </c>
      <c r="C12" s="5">
        <v>0.2</v>
      </c>
      <c r="D12" s="5">
        <f t="shared" si="0"/>
        <v>0.8</v>
      </c>
      <c r="E12">
        <v>600</v>
      </c>
      <c r="G12">
        <v>8</v>
      </c>
      <c r="H12" t="s">
        <v>30</v>
      </c>
      <c r="I12">
        <f>B16+B12+B17-B20-B21</f>
        <v>0</v>
      </c>
    </row>
    <row r="13" spans="1:21" x14ac:dyDescent="0.25">
      <c r="A13" s="7" t="s">
        <v>10</v>
      </c>
      <c r="B13" s="2">
        <v>0</v>
      </c>
      <c r="C13" s="5">
        <v>0.3</v>
      </c>
      <c r="D13" s="5">
        <f t="shared" si="0"/>
        <v>1</v>
      </c>
      <c r="E13">
        <v>165</v>
      </c>
      <c r="G13">
        <v>9</v>
      </c>
      <c r="H13" t="s">
        <v>31</v>
      </c>
      <c r="I13">
        <f>B18+B20-B22-B23</f>
        <v>0</v>
      </c>
    </row>
    <row r="14" spans="1:21" x14ac:dyDescent="0.25">
      <c r="A14" s="7" t="s">
        <v>11</v>
      </c>
      <c r="B14" s="2">
        <v>0</v>
      </c>
      <c r="C14" s="5">
        <v>0.5</v>
      </c>
      <c r="D14" s="5">
        <f t="shared" si="0"/>
        <v>1</v>
      </c>
      <c r="E14">
        <v>60</v>
      </c>
      <c r="G14">
        <v>10</v>
      </c>
      <c r="H14" t="s">
        <v>32</v>
      </c>
      <c r="I14">
        <f>B19+B21+B22-B25</f>
        <v>0</v>
      </c>
      <c r="S14" s="2">
        <v>11</v>
      </c>
    </row>
    <row r="15" spans="1:21" x14ac:dyDescent="0.25">
      <c r="A15" s="7" t="s">
        <v>12</v>
      </c>
      <c r="B15" s="2">
        <v>0</v>
      </c>
      <c r="C15" s="5">
        <v>0.1</v>
      </c>
      <c r="D15" s="5">
        <f t="shared" si="0"/>
        <v>1</v>
      </c>
      <c r="E15">
        <v>210</v>
      </c>
      <c r="G15">
        <v>11</v>
      </c>
      <c r="H15" s="4" t="s">
        <v>33</v>
      </c>
      <c r="I15">
        <f>B23-B24</f>
        <v>0</v>
      </c>
      <c r="R15" s="1">
        <v>9</v>
      </c>
    </row>
    <row r="16" spans="1:21" x14ac:dyDescent="0.25">
      <c r="A16" s="7" t="s">
        <v>13</v>
      </c>
      <c r="B16" s="2">
        <v>0</v>
      </c>
      <c r="C16" s="5">
        <v>0.2</v>
      </c>
      <c r="D16" s="5">
        <f t="shared" si="0"/>
        <v>1</v>
      </c>
      <c r="E16">
        <v>255</v>
      </c>
      <c r="G16">
        <v>12</v>
      </c>
      <c r="H16" t="s">
        <v>35</v>
      </c>
      <c r="I16">
        <f>B25+B24-1</f>
        <v>0</v>
      </c>
      <c r="M16">
        <v>4</v>
      </c>
    </row>
    <row r="17" spans="1:17" x14ac:dyDescent="0.25">
      <c r="A17" s="7" t="s">
        <v>14</v>
      </c>
      <c r="B17" s="2">
        <v>0</v>
      </c>
      <c r="C17" s="5">
        <v>0.1</v>
      </c>
      <c r="D17" s="5">
        <f t="shared" si="0"/>
        <v>1</v>
      </c>
      <c r="E17">
        <v>165</v>
      </c>
      <c r="K17" s="1">
        <v>1</v>
      </c>
    </row>
    <row r="18" spans="1:17" x14ac:dyDescent="0.25">
      <c r="A18" s="7" t="s">
        <v>15</v>
      </c>
      <c r="B18" s="2">
        <v>0</v>
      </c>
      <c r="C18" s="5">
        <v>0.15</v>
      </c>
      <c r="D18" s="5">
        <f t="shared" si="0"/>
        <v>1</v>
      </c>
      <c r="E18">
        <v>210</v>
      </c>
      <c r="H18" t="s">
        <v>76</v>
      </c>
      <c r="I18" s="5">
        <f>PRODUCT(D5:D25)</f>
        <v>0.63680400000000004</v>
      </c>
    </row>
    <row r="19" spans="1:17" x14ac:dyDescent="0.25">
      <c r="A19" s="7" t="s">
        <v>16</v>
      </c>
      <c r="B19" s="2">
        <v>0</v>
      </c>
      <c r="C19" s="5">
        <v>0.2</v>
      </c>
      <c r="D19" s="5">
        <f t="shared" si="0"/>
        <v>1</v>
      </c>
      <c r="E19">
        <v>330</v>
      </c>
      <c r="H19" t="s">
        <v>77</v>
      </c>
      <c r="I19">
        <f>SUMPRODUCT(B5:B25,E5:E25)</f>
        <v>1005</v>
      </c>
    </row>
    <row r="20" spans="1:17" x14ac:dyDescent="0.25">
      <c r="A20" s="7" t="s">
        <v>17</v>
      </c>
      <c r="B20" s="2">
        <v>1</v>
      </c>
      <c r="C20" s="5">
        <v>0.05</v>
      </c>
      <c r="D20" s="5">
        <f t="shared" si="0"/>
        <v>0.95</v>
      </c>
      <c r="E20">
        <v>45</v>
      </c>
      <c r="H20" t="s">
        <v>48</v>
      </c>
      <c r="I20" s="11">
        <f>I18/I19*10000</f>
        <v>6.3363582089552244</v>
      </c>
      <c r="J20" t="s">
        <v>41</v>
      </c>
      <c r="Q20" s="2">
        <v>7</v>
      </c>
    </row>
    <row r="21" spans="1:17" x14ac:dyDescent="0.25">
      <c r="A21" s="7" t="s">
        <v>18</v>
      </c>
      <c r="B21" s="2">
        <v>0</v>
      </c>
      <c r="C21" s="5">
        <v>0.4</v>
      </c>
      <c r="D21" s="5">
        <f t="shared" si="0"/>
        <v>1</v>
      </c>
      <c r="E21">
        <v>120</v>
      </c>
    </row>
    <row r="22" spans="1:17" x14ac:dyDescent="0.25">
      <c r="A22" s="7" t="s">
        <v>19</v>
      </c>
      <c r="B22" s="2">
        <v>1</v>
      </c>
      <c r="C22" s="5">
        <v>0.02</v>
      </c>
      <c r="D22" s="5">
        <f t="shared" si="0"/>
        <v>0.98</v>
      </c>
      <c r="E22">
        <v>90</v>
      </c>
    </row>
    <row r="23" spans="1:17" x14ac:dyDescent="0.25">
      <c r="A23" s="7" t="s">
        <v>20</v>
      </c>
      <c r="B23" s="2">
        <v>0</v>
      </c>
      <c r="C23" s="5">
        <v>0.3</v>
      </c>
      <c r="D23" s="5">
        <f t="shared" si="0"/>
        <v>1</v>
      </c>
      <c r="E23">
        <v>180</v>
      </c>
      <c r="P23" s="2">
        <v>5</v>
      </c>
    </row>
    <row r="24" spans="1:17" x14ac:dyDescent="0.25">
      <c r="A24" s="7" t="s">
        <v>21</v>
      </c>
      <c r="B24" s="2">
        <v>0</v>
      </c>
      <c r="C24" s="5">
        <v>0.1</v>
      </c>
      <c r="D24" s="5">
        <f t="shared" si="0"/>
        <v>1</v>
      </c>
      <c r="E24">
        <v>30</v>
      </c>
      <c r="L24" s="1">
        <v>3</v>
      </c>
    </row>
    <row r="25" spans="1:17" x14ac:dyDescent="0.25">
      <c r="A25" s="7" t="s">
        <v>22</v>
      </c>
      <c r="B25" s="2">
        <v>1</v>
      </c>
      <c r="C25" s="5">
        <v>0.05</v>
      </c>
      <c r="D25" s="5">
        <f t="shared" si="0"/>
        <v>0.95</v>
      </c>
      <c r="E25">
        <v>210</v>
      </c>
    </row>
    <row r="26" spans="1:17" x14ac:dyDescent="0.25">
      <c r="N26" t="s">
        <v>52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COVER</vt:lpstr>
      <vt:lpstr>DATI</vt:lpstr>
      <vt:lpstr>SIM-costo</vt:lpstr>
      <vt:lpstr>GRG-costo</vt:lpstr>
      <vt:lpstr>EVO-costo </vt:lpstr>
      <vt:lpstr>GRG-prob</vt:lpstr>
      <vt:lpstr>EVO-prob</vt:lpstr>
      <vt:lpstr>GRG-im</vt:lpstr>
      <vt:lpstr>EVO-im </vt:lpstr>
      <vt:lpstr>VERIFICA</vt:lpstr>
      <vt:lpstr>SINTESI</vt:lpstr>
      <vt:lpstr>FRONTIERA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</cp:lastModifiedBy>
  <cp:lastPrinted>2017-09-12T08:59:15Z</cp:lastPrinted>
  <dcterms:created xsi:type="dcterms:W3CDTF">2017-09-08T08:08:26Z</dcterms:created>
  <dcterms:modified xsi:type="dcterms:W3CDTF">2017-11-12T16:58:38Z</dcterms:modified>
</cp:coreProperties>
</file>