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3510" windowHeight="3375" activeTab="0"/>
  </bookViews>
  <sheets>
    <sheet name="Foglio1" sheetId="1" r:id="rId1"/>
    <sheet name="Foglio2" sheetId="2" r:id="rId2"/>
    <sheet name="Foglio3" sheetId="3" r:id="rId3"/>
  </sheets>
  <definedNames>
    <definedName name="ics1">'Foglio3'!$A$3</definedName>
    <definedName name="ics2">#REF!</definedName>
    <definedName name="zeta1">'Foglio3'!$B$3</definedName>
    <definedName name="zeta2">#REF!</definedName>
  </definedNames>
  <calcPr fullCalcOnLoad="1"/>
</workbook>
</file>

<file path=xl/sharedStrings.xml><?xml version="1.0" encoding="utf-8"?>
<sst xmlns="http://schemas.openxmlformats.org/spreadsheetml/2006/main" count="38" uniqueCount="25">
  <si>
    <t>Piano XZ</t>
  </si>
  <si>
    <t>retta 12</t>
  </si>
  <si>
    <t>retta 23</t>
  </si>
  <si>
    <t>Z12</t>
  </si>
  <si>
    <t>Z23</t>
  </si>
  <si>
    <t>retta 34</t>
  </si>
  <si>
    <t>Z34</t>
  </si>
  <si>
    <t>retta 45</t>
  </si>
  <si>
    <t>Z45</t>
  </si>
  <si>
    <t>retta 56</t>
  </si>
  <si>
    <t>Z56</t>
  </si>
  <si>
    <t>retta 61</t>
  </si>
  <si>
    <t>Z61</t>
  </si>
  <si>
    <t>Piano YZ</t>
  </si>
  <si>
    <t>Y</t>
  </si>
  <si>
    <t>inizio</t>
  </si>
  <si>
    <t>raggio incidente parallelo alla diagonale AG</t>
  </si>
  <si>
    <t>Coordinate dei punti di riflessione</t>
  </si>
  <si>
    <t>Esempio di traiettoria : punto 1 appartenente al triangolo ABC della faccia ABCD</t>
  </si>
  <si>
    <t>0 &lt; ics1 &lt; 4</t>
  </si>
  <si>
    <t>ics1</t>
  </si>
  <si>
    <t>zeta1</t>
  </si>
  <si>
    <t>0 &lt; zeta1 &lt; 3</t>
  </si>
  <si>
    <t>X</t>
  </si>
  <si>
    <t>Mike</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</si>
</sst>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s>
  <fonts count="17">
    <font>
      <sz val="10"/>
      <name val="Arial"/>
      <family val="0"/>
    </font>
    <font>
      <b/>
      <sz val="9.5"/>
      <name val="Arial"/>
      <family val="2"/>
    </font>
    <font>
      <b/>
      <sz val="8.75"/>
      <name val="Arial"/>
      <family val="2"/>
    </font>
    <font>
      <b/>
      <sz val="10"/>
      <name val="Arial"/>
      <family val="2"/>
    </font>
    <font>
      <sz val="12"/>
      <name val="Albertus Medium"/>
      <family val="2"/>
    </font>
    <font>
      <sz val="8"/>
      <name val="Arial"/>
      <family val="0"/>
    </font>
    <font>
      <sz val="9"/>
      <name val="Arial"/>
      <family val="0"/>
    </font>
    <font>
      <b/>
      <sz val="9"/>
      <name val="Arial"/>
      <family val="2"/>
    </font>
    <font>
      <b/>
      <sz val="12"/>
      <name val="Arial"/>
      <family val="2"/>
    </font>
    <font>
      <b/>
      <sz val="14"/>
      <name val="Times New Roman"/>
      <family val="1"/>
    </font>
    <font>
      <b/>
      <sz val="10"/>
      <color indexed="10"/>
      <name val="Arial"/>
      <family val="2"/>
    </font>
    <font>
      <b/>
      <sz val="16"/>
      <name val="Arial"/>
      <family val="2"/>
    </font>
    <font>
      <sz val="10"/>
      <color indexed="10"/>
      <name val="Arial"/>
      <family val="2"/>
    </font>
    <font>
      <b/>
      <sz val="14"/>
      <color indexed="10"/>
      <name val="Albertus Medium"/>
      <family val="0"/>
    </font>
    <font>
      <b/>
      <sz val="14.5"/>
      <color indexed="10"/>
      <name val="Arial"/>
      <family val="2"/>
    </font>
    <font>
      <sz val="8.5"/>
      <name val="Arial"/>
      <family val="2"/>
    </font>
    <font>
      <b/>
      <sz val="12"/>
      <color indexed="10"/>
      <name val="Arial"/>
      <family val="2"/>
    </font>
  </fonts>
  <fills count="6">
    <fill>
      <patternFill/>
    </fill>
    <fill>
      <patternFill patternType="gray125"/>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10"/>
      </left>
      <right style="thick">
        <color indexed="10"/>
      </right>
      <top style="thick">
        <color indexed="10"/>
      </top>
      <bottom style="thick">
        <color indexed="1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4">
    <xf numFmtId="0" fontId="0" fillId="0" borderId="0" xfId="0" applyAlignment="1">
      <alignment/>
    </xf>
    <xf numFmtId="0" fontId="0" fillId="0" borderId="0" xfId="0" applyAlignment="1">
      <alignment horizontal="center"/>
    </xf>
    <xf numFmtId="0" fontId="3" fillId="0" borderId="0" xfId="0" applyFont="1" applyAlignment="1">
      <alignment horizontal="center" vertical="center"/>
    </xf>
    <xf numFmtId="0" fontId="0" fillId="2" borderId="0" xfId="0" applyFill="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16" fontId="0" fillId="0" borderId="0" xfId="0" applyNumberFormat="1" applyAlignment="1">
      <alignment horizontal="center"/>
    </xf>
    <xf numFmtId="0" fontId="8" fillId="0" borderId="0" xfId="0" applyFont="1" applyAlignment="1">
      <alignment horizontal="center"/>
    </xf>
    <xf numFmtId="0" fontId="3" fillId="0" borderId="0" xfId="0" applyFont="1" applyAlignment="1">
      <alignment/>
    </xf>
    <xf numFmtId="0" fontId="9" fillId="0" borderId="0" xfId="0" applyFont="1" applyAlignment="1">
      <alignment/>
    </xf>
    <xf numFmtId="0" fontId="10" fillId="0" borderId="0" xfId="0" applyFont="1" applyAlignment="1">
      <alignment horizontal="center"/>
    </xf>
    <xf numFmtId="0" fontId="0" fillId="0" borderId="0" xfId="0" applyBorder="1" applyAlignment="1">
      <alignment/>
    </xf>
    <xf numFmtId="0" fontId="11" fillId="3" borderId="7" xfId="0" applyFont="1" applyFill="1" applyBorder="1" applyAlignment="1">
      <alignment horizontal="center"/>
    </xf>
    <xf numFmtId="0" fontId="12" fillId="0" borderId="0" xfId="0" applyFont="1" applyAlignment="1">
      <alignment horizontal="center"/>
    </xf>
    <xf numFmtId="0" fontId="13" fillId="0" borderId="0" xfId="0" applyFont="1" applyAlignment="1">
      <alignment horizontal="center" wrapText="1"/>
    </xf>
    <xf numFmtId="0" fontId="0" fillId="0" borderId="0" xfId="0" applyFill="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0" xfId="0"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3" fillId="0" borderId="0" xfId="0" applyFont="1" applyAlignment="1">
      <alignment horizontal="center" vertical="center"/>
    </xf>
    <xf numFmtId="0" fontId="13" fillId="0" borderId="0" xfId="0" applyFont="1" applyAlignment="1">
      <alignment horizontal="center"/>
    </xf>
    <xf numFmtId="0" fontId="0" fillId="5" borderId="0" xfId="0" applyFill="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proiezione XZ</a:t>
            </a:r>
          </a:p>
        </c:rich>
      </c:tx>
      <c:layout>
        <c:manualLayout>
          <c:xMode val="factor"/>
          <c:yMode val="factor"/>
          <c:x val="-0.0235"/>
          <c:y val="-0.0205"/>
        </c:manualLayout>
      </c:layout>
      <c:spPr>
        <a:noFill/>
        <a:ln>
          <a:noFill/>
        </a:ln>
      </c:spPr>
    </c:title>
    <c:plotArea>
      <c:layout>
        <c:manualLayout>
          <c:xMode val="edge"/>
          <c:yMode val="edge"/>
          <c:x val="0.00375"/>
          <c:y val="0.03775"/>
          <c:w val="0.99625"/>
          <c:h val="0.7405"/>
        </c:manualLayout>
      </c:layout>
      <c:scatterChart>
        <c:scatterStyle val="lineMarker"/>
        <c:varyColors val="0"/>
        <c:ser>
          <c:idx val="0"/>
          <c:order val="0"/>
          <c:tx>
            <c:strRef>
              <c:f>Foglio3!$E$4</c:f>
              <c:strCache>
                <c:ptCount val="1"/>
                <c:pt idx="0">
                  <c:v>Z12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Foglio3!$D$5:$D$45</c:f>
              <c:numCache>
                <c:ptCount val="4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numCache>
            </c:numRef>
          </c:xVal>
          <c:yVal>
            <c:numRef>
              <c:f>Foglio3!$E$5:$E$45</c:f>
              <c:numCache>
                <c:ptCount val="4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2</c:v>
                </c:pt>
                <c:pt idx="21">
                  <c:v>1.9249999999999998</c:v>
                </c:pt>
                <c:pt idx="22">
                  <c:v>1.8499999999999999</c:v>
                </c:pt>
                <c:pt idx="23">
                  <c:v>1.7750000000000001</c:v>
                </c:pt>
                <c:pt idx="24">
                  <c:v>1.7000000000000002</c:v>
                </c:pt>
                <c:pt idx="25">
                  <c:v>1.625</c:v>
                </c:pt>
                <c:pt idx="26">
                  <c:v>1.5499999999999998</c:v>
                </c:pt>
                <c:pt idx="27">
                  <c:v>1.4749999999999996</c:v>
                </c:pt>
                <c:pt idx="28">
                  <c:v>1.4000000000000004</c:v>
                </c:pt>
                <c:pt idx="29">
                  <c:v>1.3250000000000002</c:v>
                </c:pt>
                <c:pt idx="30">
                  <c:v>1.25</c:v>
                </c:pt>
                <c:pt idx="31">
                  <c:v>1.1749999999999998</c:v>
                </c:pt>
                <c:pt idx="32">
                  <c:v>1.0999999999999996</c:v>
                </c:pt>
                <c:pt idx="33">
                  <c:v>1.0250000000000004</c:v>
                </c:pt>
                <c:pt idx="34">
                  <c:v>0.9500000000000002</c:v>
                </c:pt>
                <c:pt idx="35">
                  <c:v>0.875</c:v>
                </c:pt>
                <c:pt idx="36">
                  <c:v>0.7999999999999998</c:v>
                </c:pt>
                <c:pt idx="37">
                  <c:v>0.7249999999999996</c:v>
                </c:pt>
                <c:pt idx="38">
                  <c:v>0.6500000000000004</c:v>
                </c:pt>
                <c:pt idx="39">
                  <c:v>0.5750000000000002</c:v>
                </c:pt>
                <c:pt idx="40">
                  <c:v>0.5</c:v>
                </c:pt>
              </c:numCache>
            </c:numRef>
          </c:yVal>
          <c:smooth val="0"/>
        </c:ser>
        <c:ser>
          <c:idx val="1"/>
          <c:order val="1"/>
          <c:tx>
            <c:strRef>
              <c:f>Foglio3!$F$4</c:f>
              <c:strCache>
                <c:ptCount val="1"/>
                <c:pt idx="0">
                  <c:v>Z23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Foglio3!$D$5:$D$45</c:f>
              <c:numCache>
                <c:ptCount val="4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numCache>
            </c:numRef>
          </c:xVal>
          <c:yVal>
            <c:numRef>
              <c:f>Foglio3!$F$5:$F$45</c:f>
              <c:numCache>
                <c:ptCount val="4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0.04999999999999982</c:v>
                </c:pt>
                <c:pt idx="35">
                  <c:v>0.125</c:v>
                </c:pt>
                <c:pt idx="36">
                  <c:v>0.20000000000000018</c:v>
                </c:pt>
                <c:pt idx="37">
                  <c:v>0.27500000000000036</c:v>
                </c:pt>
                <c:pt idx="38">
                  <c:v>0.34999999999999964</c:v>
                </c:pt>
                <c:pt idx="39">
                  <c:v>0.4249999999999998</c:v>
                </c:pt>
                <c:pt idx="40">
                  <c:v>0.5</c:v>
                </c:pt>
              </c:numCache>
            </c:numRef>
          </c:yVal>
          <c:smooth val="0"/>
        </c:ser>
        <c:ser>
          <c:idx val="2"/>
          <c:order val="2"/>
          <c:tx>
            <c:strRef>
              <c:f>Foglio3!$G$4</c:f>
              <c:strCache>
                <c:ptCount val="1"/>
                <c:pt idx="0">
                  <c:v>Z34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xVal>
            <c:numRef>
              <c:f>Foglio3!$D$5:$D$45</c:f>
              <c:numCache>
                <c:ptCount val="4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numCache>
            </c:numRef>
          </c:xVal>
          <c:yVal>
            <c:numRef>
              <c:f>Foglio3!$G$5:$G$45</c:f>
              <c:numCache>
                <c:ptCount val="41"/>
                <c:pt idx="0">
                  <c:v>2.5</c:v>
                </c:pt>
                <c:pt idx="1">
                  <c:v>2.425</c:v>
                </c:pt>
                <c:pt idx="2">
                  <c:v>2.35</c:v>
                </c:pt>
                <c:pt idx="3">
                  <c:v>2.275</c:v>
                </c:pt>
                <c:pt idx="4">
                  <c:v>2.2</c:v>
                </c:pt>
                <c:pt idx="5">
                  <c:v>2.125</c:v>
                </c:pt>
                <c:pt idx="6">
                  <c:v>2.05</c:v>
                </c:pt>
                <c:pt idx="7">
                  <c:v>1.9749999999999996</c:v>
                </c:pt>
                <c:pt idx="8">
                  <c:v>1.9000000000000004</c:v>
                </c:pt>
                <c:pt idx="9">
                  <c:v>1.8250000000000002</c:v>
                </c:pt>
                <c:pt idx="10">
                  <c:v>1.75</c:v>
                </c:pt>
                <c:pt idx="11">
                  <c:v>1.6749999999999998</c:v>
                </c:pt>
                <c:pt idx="12">
                  <c:v>1.5999999999999996</c:v>
                </c:pt>
                <c:pt idx="13">
                  <c:v>1.5250000000000004</c:v>
                </c:pt>
                <c:pt idx="14">
                  <c:v>1.4500000000000002</c:v>
                </c:pt>
                <c:pt idx="15">
                  <c:v>1.375</c:v>
                </c:pt>
                <c:pt idx="16">
                  <c:v>1.2999999999999998</c:v>
                </c:pt>
                <c:pt idx="17">
                  <c:v>1.2249999999999996</c:v>
                </c:pt>
                <c:pt idx="18">
                  <c:v>1.1500000000000004</c:v>
                </c:pt>
                <c:pt idx="19">
                  <c:v>1.0750000000000002</c:v>
                </c:pt>
                <c:pt idx="20">
                  <c:v>1</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numCache>
            </c:numRef>
          </c:yVal>
          <c:smooth val="0"/>
        </c:ser>
        <c:ser>
          <c:idx val="3"/>
          <c:order val="3"/>
          <c:tx>
            <c:strRef>
              <c:f>Foglio3!$H$4</c:f>
              <c:strCache>
                <c:ptCount val="1"/>
                <c:pt idx="0">
                  <c:v>Z45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FF"/>
              </a:solidFill>
              <a:ln>
                <a:solidFill>
                  <a:srgbClr val="00FFFF"/>
                </a:solidFill>
              </a:ln>
            </c:spPr>
          </c:marker>
          <c:xVal>
            <c:numRef>
              <c:f>Foglio3!$D$5:$D$45</c:f>
              <c:numCache>
                <c:ptCount val="4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numCache>
            </c:numRef>
          </c:xVal>
          <c:yVal>
            <c:numRef>
              <c:f>Foglio3!$H$5:$H$45</c:f>
              <c:numCache>
                <c:ptCount val="4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c:v>
                </c:pt>
                <c:pt idx="21">
                  <c:v>0.9249999999999998</c:v>
                </c:pt>
                <c:pt idx="22">
                  <c:v>0.8499999999999996</c:v>
                </c:pt>
                <c:pt idx="23">
                  <c:v>0.7750000000000004</c:v>
                </c:pt>
                <c:pt idx="24">
                  <c:v>0.7000000000000002</c:v>
                </c:pt>
                <c:pt idx="25">
                  <c:v>0.625</c:v>
                </c:pt>
                <c:pt idx="26">
                  <c:v>0.5499999999999998</c:v>
                </c:pt>
                <c:pt idx="27">
                  <c:v>0.47499999999999964</c:v>
                </c:pt>
                <c:pt idx="28">
                  <c:v>0.40000000000000036</c:v>
                </c:pt>
                <c:pt idx="29">
                  <c:v>0.3250000000000002</c:v>
                </c:pt>
                <c:pt idx="30">
                  <c:v>0.25</c:v>
                </c:pt>
                <c:pt idx="31">
                  <c:v>0.17499999999999982</c:v>
                </c:pt>
                <c:pt idx="32">
                  <c:v>0.09999999999999964</c:v>
                </c:pt>
                <c:pt idx="33">
                  <c:v>0.025000000000000355</c:v>
                </c:pt>
                <c:pt idx="34">
                  <c:v>10</c:v>
                </c:pt>
                <c:pt idx="35">
                  <c:v>10</c:v>
                </c:pt>
                <c:pt idx="36">
                  <c:v>10</c:v>
                </c:pt>
                <c:pt idx="37">
                  <c:v>10</c:v>
                </c:pt>
                <c:pt idx="38">
                  <c:v>10</c:v>
                </c:pt>
                <c:pt idx="39">
                  <c:v>10</c:v>
                </c:pt>
                <c:pt idx="40">
                  <c:v>10</c:v>
                </c:pt>
              </c:numCache>
            </c:numRef>
          </c:yVal>
          <c:smooth val="0"/>
        </c:ser>
        <c:ser>
          <c:idx val="4"/>
          <c:order val="4"/>
          <c:tx>
            <c:strRef>
              <c:f>Foglio3!$I$4</c:f>
              <c:strCache>
                <c:ptCount val="1"/>
                <c:pt idx="0">
                  <c:v>Z56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xVal>
            <c:numRef>
              <c:f>Foglio3!$D$5:$D$45</c:f>
              <c:numCache>
                <c:ptCount val="4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numCache>
            </c:numRef>
          </c:xVal>
          <c:yVal>
            <c:numRef>
              <c:f>Foglio3!$I$5:$I$45</c:f>
              <c:numCache>
                <c:ptCount val="41"/>
                <c:pt idx="0">
                  <c:v>2.5</c:v>
                </c:pt>
                <c:pt idx="1">
                  <c:v>2.575</c:v>
                </c:pt>
                <c:pt idx="2">
                  <c:v>2.65</c:v>
                </c:pt>
                <c:pt idx="3">
                  <c:v>2.725</c:v>
                </c:pt>
                <c:pt idx="4">
                  <c:v>2.8</c:v>
                </c:pt>
                <c:pt idx="5">
                  <c:v>2.875</c:v>
                </c:pt>
                <c:pt idx="6">
                  <c:v>2.95</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numCache>
            </c:numRef>
          </c:yVal>
          <c:smooth val="0"/>
        </c:ser>
        <c:ser>
          <c:idx val="5"/>
          <c:order val="5"/>
          <c:tx>
            <c:strRef>
              <c:f>Foglio3!$J$4</c:f>
              <c:strCache>
                <c:ptCount val="1"/>
                <c:pt idx="0">
                  <c:v>Z61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xVal>
            <c:numRef>
              <c:f>Foglio3!$D$5:$D$45</c:f>
              <c:numCache>
                <c:ptCount val="4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numCache>
            </c:numRef>
          </c:xVal>
          <c:yVal>
            <c:numRef>
              <c:f>Foglio3!$J$5:$J$45</c:f>
              <c:numCache>
                <c:ptCount val="41"/>
                <c:pt idx="0">
                  <c:v>10</c:v>
                </c:pt>
                <c:pt idx="1">
                  <c:v>10</c:v>
                </c:pt>
                <c:pt idx="2">
                  <c:v>10</c:v>
                </c:pt>
                <c:pt idx="3">
                  <c:v>10</c:v>
                </c:pt>
                <c:pt idx="4">
                  <c:v>10</c:v>
                </c:pt>
                <c:pt idx="5">
                  <c:v>10</c:v>
                </c:pt>
                <c:pt idx="6">
                  <c:v>10</c:v>
                </c:pt>
                <c:pt idx="7">
                  <c:v>2.975</c:v>
                </c:pt>
                <c:pt idx="8">
                  <c:v>2.9</c:v>
                </c:pt>
                <c:pt idx="9">
                  <c:v>2.825</c:v>
                </c:pt>
                <c:pt idx="10">
                  <c:v>2.75</c:v>
                </c:pt>
                <c:pt idx="11">
                  <c:v>2.675</c:v>
                </c:pt>
                <c:pt idx="12">
                  <c:v>2.6</c:v>
                </c:pt>
                <c:pt idx="13">
                  <c:v>2.525</c:v>
                </c:pt>
                <c:pt idx="14">
                  <c:v>2.45</c:v>
                </c:pt>
                <c:pt idx="15">
                  <c:v>2.375</c:v>
                </c:pt>
                <c:pt idx="16">
                  <c:v>2.3</c:v>
                </c:pt>
                <c:pt idx="17">
                  <c:v>2.225</c:v>
                </c:pt>
                <c:pt idx="18">
                  <c:v>2.15</c:v>
                </c:pt>
                <c:pt idx="19">
                  <c:v>2.075</c:v>
                </c:pt>
                <c:pt idx="20">
                  <c:v>2</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numCache>
            </c:numRef>
          </c:yVal>
          <c:smooth val="0"/>
        </c:ser>
        <c:ser>
          <c:idx val="6"/>
          <c:order val="6"/>
          <c:tx>
            <c:strRef>
              <c:f>Foglio3!$K$4</c:f>
              <c:strCache>
                <c:ptCount val="1"/>
                <c:pt idx="0">
                  <c:v>inizio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008080"/>
                </a:solidFill>
              </a:ln>
            </c:spPr>
          </c:marker>
          <c:xVal>
            <c:numRef>
              <c:f>Foglio3!$D$5:$D$45</c:f>
              <c:numCache>
                <c:ptCount val="4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numCache>
            </c:numRef>
          </c:xVal>
          <c:yVal>
            <c:numRef>
              <c:f>Foglio3!$K$5:$K$45</c:f>
              <c:numCache>
                <c:ptCount val="4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2</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numCache>
            </c:numRef>
          </c:yVal>
          <c:smooth val="0"/>
        </c:ser>
        <c:axId val="25096538"/>
        <c:axId val="24542251"/>
      </c:scatterChart>
      <c:valAx>
        <c:axId val="25096538"/>
        <c:scaling>
          <c:orientation val="maxMin"/>
          <c:max val="4"/>
          <c:min val="0"/>
        </c:scaling>
        <c:axPos val="b"/>
        <c:delete val="0"/>
        <c:numFmt formatCode="General" sourceLinked="1"/>
        <c:majorTickMark val="out"/>
        <c:minorTickMark val="none"/>
        <c:tickLblPos val="nextTo"/>
        <c:crossAx val="24542251"/>
        <c:crosses val="autoZero"/>
        <c:crossBetween val="midCat"/>
        <c:dispUnits/>
      </c:valAx>
      <c:valAx>
        <c:axId val="24542251"/>
        <c:scaling>
          <c:orientation val="minMax"/>
          <c:max val="3"/>
          <c:min val="0"/>
        </c:scaling>
        <c:axPos val="r"/>
        <c:majorGridlines/>
        <c:delete val="0"/>
        <c:numFmt formatCode="General" sourceLinked="1"/>
        <c:majorTickMark val="out"/>
        <c:minorTickMark val="none"/>
        <c:tickLblPos val="nextTo"/>
        <c:crossAx val="25096538"/>
        <c:crosses val="autoZero"/>
        <c:crossBetween val="midCat"/>
        <c:dispUnits/>
      </c:valAx>
      <c:spPr>
        <a:solidFill>
          <a:srgbClr val="C0C0C0"/>
        </a:solidFill>
        <a:ln w="12700">
          <a:solidFill>
            <a:srgbClr val="808080"/>
          </a:solidFill>
        </a:ln>
      </c:spPr>
    </c:plotArea>
    <c:legend>
      <c:legendPos val="b"/>
      <c:layout>
        <c:manualLayout>
          <c:xMode val="edge"/>
          <c:yMode val="edge"/>
          <c:x val="0"/>
          <c:y val="0.79725"/>
          <c:w val="0.9"/>
          <c:h val="0.09425"/>
        </c:manualLayout>
      </c:layout>
      <c:overlay val="0"/>
      <c:txPr>
        <a:bodyPr vert="horz" rot="0"/>
        <a:lstStyle/>
        <a:p>
          <a:pPr>
            <a:defRPr lang="en-US" cap="none" sz="85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proiezione YZ</a:t>
            </a:r>
          </a:p>
        </c:rich>
      </c:tx>
      <c:layout>
        <c:manualLayout>
          <c:xMode val="factor"/>
          <c:yMode val="factor"/>
          <c:x val="-0.0305"/>
          <c:y val="-0.0095"/>
        </c:manualLayout>
      </c:layout>
      <c:spPr>
        <a:noFill/>
        <a:ln>
          <a:noFill/>
        </a:ln>
      </c:spPr>
    </c:title>
    <c:plotArea>
      <c:layout>
        <c:manualLayout>
          <c:xMode val="edge"/>
          <c:yMode val="edge"/>
          <c:x val="0"/>
          <c:y val="0.0615"/>
          <c:w val="1"/>
          <c:h val="0.801"/>
        </c:manualLayout>
      </c:layout>
      <c:scatterChart>
        <c:scatterStyle val="lineMarker"/>
        <c:varyColors val="0"/>
        <c:ser>
          <c:idx val="0"/>
          <c:order val="0"/>
          <c:tx>
            <c:strRef>
              <c:f>Foglio3!$O$4</c:f>
              <c:strCache>
                <c:ptCount val="1"/>
                <c:pt idx="0">
                  <c:v>Z12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xVal>
            <c:numRef>
              <c:f>Foglio3!$N$5:$N$55</c:f>
              <c:numCache>
                <c:ptCount val="5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4.1</c:v>
                </c:pt>
                <c:pt idx="42">
                  <c:v>4.2</c:v>
                </c:pt>
                <c:pt idx="43">
                  <c:v>4.3</c:v>
                </c:pt>
                <c:pt idx="44">
                  <c:v>4.4</c:v>
                </c:pt>
                <c:pt idx="45">
                  <c:v>4.5</c:v>
                </c:pt>
                <c:pt idx="46">
                  <c:v>4.6</c:v>
                </c:pt>
                <c:pt idx="47">
                  <c:v>4.7</c:v>
                </c:pt>
                <c:pt idx="48">
                  <c:v>4.8</c:v>
                </c:pt>
                <c:pt idx="49">
                  <c:v>4.9</c:v>
                </c:pt>
                <c:pt idx="50">
                  <c:v>5</c:v>
                </c:pt>
              </c:numCache>
            </c:numRef>
          </c:xVal>
          <c:yVal>
            <c:numRef>
              <c:f>Foglio3!$O$5:$O$55</c:f>
              <c:numCache>
                <c:ptCount val="5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0.020000000000000018</c:v>
                </c:pt>
                <c:pt idx="18">
                  <c:v>0.08000000000000007</c:v>
                </c:pt>
                <c:pt idx="19">
                  <c:v>0.13999999999999968</c:v>
                </c:pt>
                <c:pt idx="20">
                  <c:v>0.20000000000000018</c:v>
                </c:pt>
                <c:pt idx="21">
                  <c:v>0.26000000000000023</c:v>
                </c:pt>
                <c:pt idx="22">
                  <c:v>0.3200000000000003</c:v>
                </c:pt>
                <c:pt idx="23">
                  <c:v>0.3799999999999999</c:v>
                </c:pt>
                <c:pt idx="24">
                  <c:v>0.43999999999999995</c:v>
                </c:pt>
                <c:pt idx="25">
                  <c:v>0.5</c:v>
                </c:pt>
                <c:pt idx="26">
                  <c:v>0.56</c:v>
                </c:pt>
                <c:pt idx="27">
                  <c:v>0.6200000000000001</c:v>
                </c:pt>
                <c:pt idx="28">
                  <c:v>0.6799999999999997</c:v>
                </c:pt>
                <c:pt idx="29">
                  <c:v>0.7399999999999998</c:v>
                </c:pt>
                <c:pt idx="30">
                  <c:v>0.7999999999999998</c:v>
                </c:pt>
                <c:pt idx="31">
                  <c:v>0.8600000000000003</c:v>
                </c:pt>
                <c:pt idx="32">
                  <c:v>0.9200000000000004</c:v>
                </c:pt>
                <c:pt idx="33">
                  <c:v>0.9799999999999995</c:v>
                </c:pt>
                <c:pt idx="34">
                  <c:v>1.04</c:v>
                </c:pt>
                <c:pt idx="35">
                  <c:v>1.0999999999999996</c:v>
                </c:pt>
                <c:pt idx="36">
                  <c:v>1.1600000000000001</c:v>
                </c:pt>
                <c:pt idx="37">
                  <c:v>1.2200000000000006</c:v>
                </c:pt>
                <c:pt idx="38">
                  <c:v>1.2799999999999994</c:v>
                </c:pt>
                <c:pt idx="39">
                  <c:v>1.3399999999999999</c:v>
                </c:pt>
                <c:pt idx="40">
                  <c:v>1.4000000000000004</c:v>
                </c:pt>
                <c:pt idx="41">
                  <c:v>1.46</c:v>
                </c:pt>
                <c:pt idx="42">
                  <c:v>1.5200000000000005</c:v>
                </c:pt>
                <c:pt idx="43">
                  <c:v>1.58</c:v>
                </c:pt>
                <c:pt idx="44">
                  <c:v>1.6400000000000006</c:v>
                </c:pt>
                <c:pt idx="45">
                  <c:v>1.7000000000000002</c:v>
                </c:pt>
                <c:pt idx="46">
                  <c:v>1.7599999999999998</c:v>
                </c:pt>
                <c:pt idx="47">
                  <c:v>1.8200000000000003</c:v>
                </c:pt>
                <c:pt idx="48">
                  <c:v>1.88</c:v>
                </c:pt>
                <c:pt idx="49">
                  <c:v>1.9400000000000004</c:v>
                </c:pt>
                <c:pt idx="50">
                  <c:v>2</c:v>
                </c:pt>
              </c:numCache>
            </c:numRef>
          </c:yVal>
          <c:smooth val="0"/>
        </c:ser>
        <c:ser>
          <c:idx val="1"/>
          <c:order val="1"/>
          <c:tx>
            <c:strRef>
              <c:f>Foglio3!$P$4</c:f>
              <c:strCache>
                <c:ptCount val="1"/>
                <c:pt idx="0">
                  <c:v>Z23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Foglio3!$N$5:$N$55</c:f>
              <c:numCache>
                <c:ptCount val="5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4.1</c:v>
                </c:pt>
                <c:pt idx="42">
                  <c:v>4.2</c:v>
                </c:pt>
                <c:pt idx="43">
                  <c:v>4.3</c:v>
                </c:pt>
                <c:pt idx="44">
                  <c:v>4.4</c:v>
                </c:pt>
                <c:pt idx="45">
                  <c:v>4.5</c:v>
                </c:pt>
                <c:pt idx="46">
                  <c:v>4.6</c:v>
                </c:pt>
                <c:pt idx="47">
                  <c:v>4.7</c:v>
                </c:pt>
                <c:pt idx="48">
                  <c:v>4.8</c:v>
                </c:pt>
                <c:pt idx="49">
                  <c:v>4.9</c:v>
                </c:pt>
                <c:pt idx="50">
                  <c:v>5</c:v>
                </c:pt>
              </c:numCache>
            </c:numRef>
          </c:xVal>
          <c:yVal>
            <c:numRef>
              <c:f>Foglio3!$P$5:$P$55</c:f>
              <c:numCache>
                <c:ptCount val="5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0.020000000000000018</c:v>
                </c:pt>
                <c:pt idx="18">
                  <c:v>0.08000000000000007</c:v>
                </c:pt>
                <c:pt idx="19">
                  <c:v>0.13999999999999968</c:v>
                </c:pt>
                <c:pt idx="20">
                  <c:v>0.20000000000000018</c:v>
                </c:pt>
                <c:pt idx="21">
                  <c:v>0.26000000000000023</c:v>
                </c:pt>
                <c:pt idx="22">
                  <c:v>0.3200000000000003</c:v>
                </c:pt>
                <c:pt idx="23">
                  <c:v>0.3799999999999999</c:v>
                </c:pt>
                <c:pt idx="24">
                  <c:v>0.43999999999999995</c:v>
                </c:pt>
                <c:pt idx="25">
                  <c:v>0.5</c:v>
                </c:pt>
                <c:pt idx="26">
                  <c:v>0.56</c:v>
                </c:pt>
                <c:pt idx="27">
                  <c:v>0.6200000000000001</c:v>
                </c:pt>
                <c:pt idx="28">
                  <c:v>0.6799999999999997</c:v>
                </c:pt>
                <c:pt idx="29">
                  <c:v>0.7399999999999998</c:v>
                </c:pt>
                <c:pt idx="30">
                  <c:v>0.7999999999999998</c:v>
                </c:pt>
                <c:pt idx="31">
                  <c:v>0.8600000000000003</c:v>
                </c:pt>
                <c:pt idx="32">
                  <c:v>0.9200000000000004</c:v>
                </c:pt>
                <c:pt idx="33">
                  <c:v>0.9799999999999995</c:v>
                </c:pt>
                <c:pt idx="34">
                  <c:v>1.04</c:v>
                </c:pt>
                <c:pt idx="35">
                  <c:v>1.0999999999999996</c:v>
                </c:pt>
                <c:pt idx="36">
                  <c:v>1.1600000000000001</c:v>
                </c:pt>
                <c:pt idx="37">
                  <c:v>1.2200000000000006</c:v>
                </c:pt>
                <c:pt idx="38">
                  <c:v>1.2799999999999994</c:v>
                </c:pt>
                <c:pt idx="39">
                  <c:v>1.3399999999999999</c:v>
                </c:pt>
                <c:pt idx="40">
                  <c:v>1.4000000000000004</c:v>
                </c:pt>
                <c:pt idx="41">
                  <c:v>1.46</c:v>
                </c:pt>
                <c:pt idx="42">
                  <c:v>1.5200000000000005</c:v>
                </c:pt>
                <c:pt idx="43">
                  <c:v>1.58</c:v>
                </c:pt>
                <c:pt idx="44">
                  <c:v>1.6400000000000006</c:v>
                </c:pt>
                <c:pt idx="45">
                  <c:v>1.7000000000000002</c:v>
                </c:pt>
                <c:pt idx="46">
                  <c:v>1.7599999999999998</c:v>
                </c:pt>
                <c:pt idx="47">
                  <c:v>1.8200000000000003</c:v>
                </c:pt>
                <c:pt idx="48">
                  <c:v>1.88</c:v>
                </c:pt>
                <c:pt idx="49">
                  <c:v>1.9400000000000004</c:v>
                </c:pt>
                <c:pt idx="50">
                  <c:v>2</c:v>
                </c:pt>
              </c:numCache>
            </c:numRef>
          </c:yVal>
          <c:smooth val="0"/>
        </c:ser>
        <c:ser>
          <c:idx val="2"/>
          <c:order val="2"/>
          <c:tx>
            <c:strRef>
              <c:f>Foglio3!$Q$4</c:f>
              <c:strCache>
                <c:ptCount val="1"/>
                <c:pt idx="0">
                  <c:v>Z34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dPt>
            <c:idx val="5"/>
            <c:spPr>
              <a:ln w="3175">
                <a:noFill/>
              </a:ln>
            </c:spPr>
            <c:marker>
              <c:size val="5"/>
              <c:spPr>
                <a:solidFill>
                  <a:srgbClr val="FFFF00"/>
                </a:solidFill>
                <a:ln>
                  <a:solidFill>
                    <a:srgbClr val="FFFF00"/>
                  </a:solidFill>
                </a:ln>
              </c:spPr>
            </c:marker>
          </c:dPt>
          <c:xVal>
            <c:numRef>
              <c:f>Foglio3!$N$5:$N$55</c:f>
              <c:numCache>
                <c:ptCount val="5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4.1</c:v>
                </c:pt>
                <c:pt idx="42">
                  <c:v>4.2</c:v>
                </c:pt>
                <c:pt idx="43">
                  <c:v>4.3</c:v>
                </c:pt>
                <c:pt idx="44">
                  <c:v>4.4</c:v>
                </c:pt>
                <c:pt idx="45">
                  <c:v>4.5</c:v>
                </c:pt>
                <c:pt idx="46">
                  <c:v>4.6</c:v>
                </c:pt>
                <c:pt idx="47">
                  <c:v>4.7</c:v>
                </c:pt>
                <c:pt idx="48">
                  <c:v>4.8</c:v>
                </c:pt>
                <c:pt idx="49">
                  <c:v>4.9</c:v>
                </c:pt>
                <c:pt idx="50">
                  <c:v>5</c:v>
                </c:pt>
              </c:numCache>
            </c:numRef>
          </c:xVal>
          <c:yVal>
            <c:numRef>
              <c:f>Foglio3!$Q$5:$Q$55</c:f>
              <c:numCache>
                <c:ptCount val="51"/>
                <c:pt idx="0">
                  <c:v>1</c:v>
                </c:pt>
                <c:pt idx="1">
                  <c:v>0.94</c:v>
                </c:pt>
                <c:pt idx="2">
                  <c:v>0.8799999999999999</c:v>
                </c:pt>
                <c:pt idx="3">
                  <c:v>0.8199999999999998</c:v>
                </c:pt>
                <c:pt idx="4">
                  <c:v>0.7599999999999998</c:v>
                </c:pt>
                <c:pt idx="5">
                  <c:v>0.7000000000000002</c:v>
                </c:pt>
                <c:pt idx="6">
                  <c:v>0.6400000000000001</c:v>
                </c:pt>
                <c:pt idx="7">
                  <c:v>0.5800000000000001</c:v>
                </c:pt>
                <c:pt idx="8">
                  <c:v>0.52</c:v>
                </c:pt>
                <c:pt idx="9">
                  <c:v>0.45999999999999996</c:v>
                </c:pt>
                <c:pt idx="10">
                  <c:v>0.3999999999999999</c:v>
                </c:pt>
                <c:pt idx="11">
                  <c:v>0.33999999999999986</c:v>
                </c:pt>
                <c:pt idx="12">
                  <c:v>0.28000000000000025</c:v>
                </c:pt>
                <c:pt idx="13">
                  <c:v>0.21999999999999975</c:v>
                </c:pt>
                <c:pt idx="14">
                  <c:v>0.16000000000000014</c:v>
                </c:pt>
                <c:pt idx="15">
                  <c:v>0.10000000000000009</c:v>
                </c:pt>
                <c:pt idx="16">
                  <c:v>0.040000000000000036</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numCache>
            </c:numRef>
          </c:yVal>
          <c:smooth val="0"/>
        </c:ser>
        <c:ser>
          <c:idx val="3"/>
          <c:order val="3"/>
          <c:tx>
            <c:strRef>
              <c:f>Foglio3!$R$4</c:f>
              <c:strCache>
                <c:ptCount val="1"/>
                <c:pt idx="0">
                  <c:v>Z45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FF"/>
              </a:solidFill>
              <a:ln>
                <a:solidFill>
                  <a:srgbClr val="00FFFF"/>
                </a:solidFill>
              </a:ln>
            </c:spPr>
          </c:marker>
          <c:xVal>
            <c:numRef>
              <c:f>Foglio3!$N$5:$N$55</c:f>
              <c:numCache>
                <c:ptCount val="5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4.1</c:v>
                </c:pt>
                <c:pt idx="42">
                  <c:v>4.2</c:v>
                </c:pt>
                <c:pt idx="43">
                  <c:v>4.3</c:v>
                </c:pt>
                <c:pt idx="44">
                  <c:v>4.4</c:v>
                </c:pt>
                <c:pt idx="45">
                  <c:v>4.5</c:v>
                </c:pt>
                <c:pt idx="46">
                  <c:v>4.6</c:v>
                </c:pt>
                <c:pt idx="47">
                  <c:v>4.7</c:v>
                </c:pt>
                <c:pt idx="48">
                  <c:v>4.8</c:v>
                </c:pt>
                <c:pt idx="49">
                  <c:v>4.9</c:v>
                </c:pt>
                <c:pt idx="50">
                  <c:v>5</c:v>
                </c:pt>
              </c:numCache>
            </c:numRef>
          </c:xVal>
          <c:yVal>
            <c:numRef>
              <c:f>Foglio3!$R$5:$R$55</c:f>
              <c:numCache>
                <c:ptCount val="51"/>
                <c:pt idx="0">
                  <c:v>1</c:v>
                </c:pt>
                <c:pt idx="1">
                  <c:v>1.06</c:v>
                </c:pt>
                <c:pt idx="2">
                  <c:v>1.12</c:v>
                </c:pt>
                <c:pt idx="3">
                  <c:v>1.18</c:v>
                </c:pt>
                <c:pt idx="4">
                  <c:v>1.24</c:v>
                </c:pt>
                <c:pt idx="5">
                  <c:v>1.3</c:v>
                </c:pt>
                <c:pt idx="6">
                  <c:v>1.3599999999999999</c:v>
                </c:pt>
                <c:pt idx="7">
                  <c:v>1.42</c:v>
                </c:pt>
                <c:pt idx="8">
                  <c:v>1.48</c:v>
                </c:pt>
                <c:pt idx="9">
                  <c:v>1.54</c:v>
                </c:pt>
                <c:pt idx="10">
                  <c:v>1.6</c:v>
                </c:pt>
                <c:pt idx="11">
                  <c:v>1.6600000000000001</c:v>
                </c:pt>
                <c:pt idx="12">
                  <c:v>1.72</c:v>
                </c:pt>
                <c:pt idx="13">
                  <c:v>1.78</c:v>
                </c:pt>
                <c:pt idx="14">
                  <c:v>1.8399999999999999</c:v>
                </c:pt>
                <c:pt idx="15">
                  <c:v>1.9</c:v>
                </c:pt>
                <c:pt idx="16">
                  <c:v>1.9600000000000002</c:v>
                </c:pt>
                <c:pt idx="17">
                  <c:v>2.02</c:v>
                </c:pt>
                <c:pt idx="18">
                  <c:v>2.08</c:v>
                </c:pt>
                <c:pt idx="19">
                  <c:v>2.1399999999999997</c:v>
                </c:pt>
                <c:pt idx="20">
                  <c:v>2.2</c:v>
                </c:pt>
                <c:pt idx="21">
                  <c:v>2.2600000000000002</c:v>
                </c:pt>
                <c:pt idx="22">
                  <c:v>2.3200000000000003</c:v>
                </c:pt>
                <c:pt idx="23">
                  <c:v>2.38</c:v>
                </c:pt>
                <c:pt idx="24">
                  <c:v>2.44</c:v>
                </c:pt>
                <c:pt idx="25">
                  <c:v>2.5</c:v>
                </c:pt>
                <c:pt idx="26">
                  <c:v>2.56</c:v>
                </c:pt>
                <c:pt idx="27">
                  <c:v>2.62</c:v>
                </c:pt>
                <c:pt idx="28">
                  <c:v>2.6799999999999997</c:v>
                </c:pt>
                <c:pt idx="29">
                  <c:v>2.7399999999999998</c:v>
                </c:pt>
                <c:pt idx="30">
                  <c:v>2.8</c:v>
                </c:pt>
                <c:pt idx="31">
                  <c:v>2.8600000000000003</c:v>
                </c:pt>
                <c:pt idx="32">
                  <c:v>2.9200000000000004</c:v>
                </c:pt>
                <c:pt idx="33">
                  <c:v>2.9799999999999995</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numCache>
            </c:numRef>
          </c:yVal>
          <c:smooth val="0"/>
        </c:ser>
        <c:ser>
          <c:idx val="4"/>
          <c:order val="4"/>
          <c:tx>
            <c:strRef>
              <c:f>Foglio3!$S$4</c:f>
              <c:strCache>
                <c:ptCount val="1"/>
                <c:pt idx="0">
                  <c:v>Z56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FF"/>
              </a:solidFill>
              <a:ln>
                <a:solidFill>
                  <a:srgbClr val="800080"/>
                </a:solidFill>
              </a:ln>
            </c:spPr>
          </c:marker>
          <c:xVal>
            <c:numRef>
              <c:f>Foglio3!$N$5:$N$55</c:f>
              <c:numCache>
                <c:ptCount val="5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4.1</c:v>
                </c:pt>
                <c:pt idx="42">
                  <c:v>4.2</c:v>
                </c:pt>
                <c:pt idx="43">
                  <c:v>4.3</c:v>
                </c:pt>
                <c:pt idx="44">
                  <c:v>4.4</c:v>
                </c:pt>
                <c:pt idx="45">
                  <c:v>4.5</c:v>
                </c:pt>
                <c:pt idx="46">
                  <c:v>4.6</c:v>
                </c:pt>
                <c:pt idx="47">
                  <c:v>4.7</c:v>
                </c:pt>
                <c:pt idx="48">
                  <c:v>4.8</c:v>
                </c:pt>
                <c:pt idx="49">
                  <c:v>4.9</c:v>
                </c:pt>
                <c:pt idx="50">
                  <c:v>5</c:v>
                </c:pt>
              </c:numCache>
            </c:numRef>
          </c:xVal>
          <c:yVal>
            <c:numRef>
              <c:f>Foglio3!$S$5:$S$55</c:f>
              <c:numCache>
                <c:ptCount val="51"/>
                <c:pt idx="0">
                  <c:v>1</c:v>
                </c:pt>
                <c:pt idx="1">
                  <c:v>1.06</c:v>
                </c:pt>
                <c:pt idx="2">
                  <c:v>1.12</c:v>
                </c:pt>
                <c:pt idx="3">
                  <c:v>1.18</c:v>
                </c:pt>
                <c:pt idx="4">
                  <c:v>1.24</c:v>
                </c:pt>
                <c:pt idx="5">
                  <c:v>1.3</c:v>
                </c:pt>
                <c:pt idx="6">
                  <c:v>1.3599999999999999</c:v>
                </c:pt>
                <c:pt idx="7">
                  <c:v>1.42</c:v>
                </c:pt>
                <c:pt idx="8">
                  <c:v>1.48</c:v>
                </c:pt>
                <c:pt idx="9">
                  <c:v>1.54</c:v>
                </c:pt>
                <c:pt idx="10">
                  <c:v>1.6</c:v>
                </c:pt>
                <c:pt idx="11">
                  <c:v>1.6600000000000001</c:v>
                </c:pt>
                <c:pt idx="12">
                  <c:v>1.72</c:v>
                </c:pt>
                <c:pt idx="13">
                  <c:v>1.78</c:v>
                </c:pt>
                <c:pt idx="14">
                  <c:v>1.8399999999999999</c:v>
                </c:pt>
                <c:pt idx="15">
                  <c:v>1.9</c:v>
                </c:pt>
                <c:pt idx="16">
                  <c:v>1.9600000000000002</c:v>
                </c:pt>
                <c:pt idx="17">
                  <c:v>2.02</c:v>
                </c:pt>
                <c:pt idx="18">
                  <c:v>2.08</c:v>
                </c:pt>
                <c:pt idx="19">
                  <c:v>2.1399999999999997</c:v>
                </c:pt>
                <c:pt idx="20">
                  <c:v>2.2</c:v>
                </c:pt>
                <c:pt idx="21">
                  <c:v>2.2600000000000002</c:v>
                </c:pt>
                <c:pt idx="22">
                  <c:v>2.3200000000000003</c:v>
                </c:pt>
                <c:pt idx="23">
                  <c:v>2.38</c:v>
                </c:pt>
                <c:pt idx="24">
                  <c:v>2.44</c:v>
                </c:pt>
                <c:pt idx="25">
                  <c:v>2.5</c:v>
                </c:pt>
                <c:pt idx="26">
                  <c:v>2.56</c:v>
                </c:pt>
                <c:pt idx="27">
                  <c:v>2.62</c:v>
                </c:pt>
                <c:pt idx="28">
                  <c:v>2.6799999999999997</c:v>
                </c:pt>
                <c:pt idx="29">
                  <c:v>2.7399999999999998</c:v>
                </c:pt>
                <c:pt idx="30">
                  <c:v>2.8</c:v>
                </c:pt>
                <c:pt idx="31">
                  <c:v>2.8600000000000003</c:v>
                </c:pt>
                <c:pt idx="32">
                  <c:v>2.9200000000000004</c:v>
                </c:pt>
                <c:pt idx="33">
                  <c:v>2.9799999999999995</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numCache>
            </c:numRef>
          </c:yVal>
          <c:smooth val="0"/>
        </c:ser>
        <c:ser>
          <c:idx val="5"/>
          <c:order val="5"/>
          <c:tx>
            <c:strRef>
              <c:f>Foglio3!$T$4</c:f>
              <c:strCache>
                <c:ptCount val="1"/>
                <c:pt idx="0">
                  <c:v>Z61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xVal>
            <c:numRef>
              <c:f>Foglio3!$N$5:$N$55</c:f>
              <c:numCache>
                <c:ptCount val="5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4.1</c:v>
                </c:pt>
                <c:pt idx="42">
                  <c:v>4.2</c:v>
                </c:pt>
                <c:pt idx="43">
                  <c:v>4.3</c:v>
                </c:pt>
                <c:pt idx="44">
                  <c:v>4.4</c:v>
                </c:pt>
                <c:pt idx="45">
                  <c:v>4.5</c:v>
                </c:pt>
                <c:pt idx="46">
                  <c:v>4.6</c:v>
                </c:pt>
                <c:pt idx="47">
                  <c:v>4.7</c:v>
                </c:pt>
                <c:pt idx="48">
                  <c:v>4.8</c:v>
                </c:pt>
                <c:pt idx="49">
                  <c:v>4.9</c:v>
                </c:pt>
                <c:pt idx="50">
                  <c:v>5</c:v>
                </c:pt>
              </c:numCache>
            </c:numRef>
          </c:xVal>
          <c:yVal>
            <c:numRef>
              <c:f>Foglio3!$T$5:$T$55</c:f>
              <c:numCache>
                <c:ptCount val="5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2.96</c:v>
                </c:pt>
                <c:pt idx="35">
                  <c:v>2.9</c:v>
                </c:pt>
                <c:pt idx="36">
                  <c:v>2.84</c:v>
                </c:pt>
                <c:pt idx="37">
                  <c:v>2.78</c:v>
                </c:pt>
                <c:pt idx="38">
                  <c:v>2.72</c:v>
                </c:pt>
                <c:pt idx="39">
                  <c:v>2.66</c:v>
                </c:pt>
                <c:pt idx="40">
                  <c:v>2.6</c:v>
                </c:pt>
                <c:pt idx="41">
                  <c:v>2.54</c:v>
                </c:pt>
                <c:pt idx="42">
                  <c:v>2.4799999999999995</c:v>
                </c:pt>
                <c:pt idx="43">
                  <c:v>2.4200000000000004</c:v>
                </c:pt>
                <c:pt idx="44">
                  <c:v>2.36</c:v>
                </c:pt>
                <c:pt idx="45">
                  <c:v>2.3</c:v>
                </c:pt>
                <c:pt idx="46">
                  <c:v>2.24</c:v>
                </c:pt>
                <c:pt idx="47">
                  <c:v>2.1799999999999997</c:v>
                </c:pt>
                <c:pt idx="48">
                  <c:v>2.12</c:v>
                </c:pt>
                <c:pt idx="49">
                  <c:v>2.0599999999999996</c:v>
                </c:pt>
                <c:pt idx="50">
                  <c:v>2</c:v>
                </c:pt>
              </c:numCache>
            </c:numRef>
          </c:yVal>
          <c:smooth val="0"/>
        </c:ser>
        <c:ser>
          <c:idx val="6"/>
          <c:order val="6"/>
          <c:tx>
            <c:strRef>
              <c:f>Foglio3!$U$4</c:f>
              <c:strCache>
                <c:ptCount val="1"/>
                <c:pt idx="0">
                  <c:v>inizio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008080"/>
                </a:solidFill>
              </a:ln>
            </c:spPr>
          </c:marker>
          <c:xVal>
            <c:numRef>
              <c:f>Foglio3!$N$5:$N$55</c:f>
              <c:numCache>
                <c:ptCount val="5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pt idx="21">
                  <c:v>2.1</c:v>
                </c:pt>
                <c:pt idx="22">
                  <c:v>2.2</c:v>
                </c:pt>
                <c:pt idx="23">
                  <c:v>2.3</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4.1</c:v>
                </c:pt>
                <c:pt idx="42">
                  <c:v>4.2</c:v>
                </c:pt>
                <c:pt idx="43">
                  <c:v>4.3</c:v>
                </c:pt>
                <c:pt idx="44">
                  <c:v>4.4</c:v>
                </c:pt>
                <c:pt idx="45">
                  <c:v>4.5</c:v>
                </c:pt>
                <c:pt idx="46">
                  <c:v>4.6</c:v>
                </c:pt>
                <c:pt idx="47">
                  <c:v>4.7</c:v>
                </c:pt>
                <c:pt idx="48">
                  <c:v>4.8</c:v>
                </c:pt>
                <c:pt idx="49">
                  <c:v>4.9</c:v>
                </c:pt>
                <c:pt idx="50">
                  <c:v>5</c:v>
                </c:pt>
              </c:numCache>
            </c:numRef>
          </c:xVal>
          <c:yVal>
            <c:numRef>
              <c:f>Foglio3!$U$5:$U$55</c:f>
              <c:numCache>
                <c:ptCount val="51"/>
                <c:pt idx="50">
                  <c:v>2</c:v>
                </c:pt>
              </c:numCache>
            </c:numRef>
          </c:yVal>
          <c:smooth val="0"/>
        </c:ser>
        <c:axId val="19553668"/>
        <c:axId val="41765285"/>
      </c:scatterChart>
      <c:valAx>
        <c:axId val="19553668"/>
        <c:scaling>
          <c:orientation val="minMax"/>
          <c:max val="5"/>
          <c:min val="0"/>
        </c:scaling>
        <c:axPos val="b"/>
        <c:delete val="0"/>
        <c:numFmt formatCode="General" sourceLinked="1"/>
        <c:majorTickMark val="out"/>
        <c:minorTickMark val="none"/>
        <c:tickLblPos val="nextTo"/>
        <c:crossAx val="41765285"/>
        <c:crosses val="autoZero"/>
        <c:crossBetween val="midCat"/>
        <c:dispUnits/>
      </c:valAx>
      <c:valAx>
        <c:axId val="41765285"/>
        <c:scaling>
          <c:orientation val="minMax"/>
          <c:max val="3"/>
          <c:min val="0"/>
        </c:scaling>
        <c:axPos val="l"/>
        <c:majorGridlines/>
        <c:delete val="0"/>
        <c:numFmt formatCode="General" sourceLinked="1"/>
        <c:majorTickMark val="out"/>
        <c:minorTickMark val="none"/>
        <c:tickLblPos val="nextTo"/>
        <c:crossAx val="19553668"/>
        <c:crosses val="autoZero"/>
        <c:crossBetween val="midCat"/>
        <c:dispUnits/>
      </c:valAx>
      <c:spPr>
        <a:solidFill>
          <a:srgbClr val="C0C0C0"/>
        </a:solidFill>
        <a:ln w="3175">
          <a:noFill/>
        </a:ln>
      </c:spPr>
    </c:plotArea>
    <c:legend>
      <c:legendPos val="b"/>
      <c:layout>
        <c:manualLayout>
          <c:xMode val="edge"/>
          <c:yMode val="edge"/>
          <c:x val="0.11825"/>
          <c:y val="0.900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12</xdr:row>
      <xdr:rowOff>28575</xdr:rowOff>
    </xdr:from>
    <xdr:to>
      <xdr:col>2</xdr:col>
      <xdr:colOff>419100</xdr:colOff>
      <xdr:row>21</xdr:row>
      <xdr:rowOff>123825</xdr:rowOff>
    </xdr:to>
    <xdr:sp>
      <xdr:nvSpPr>
        <xdr:cNvPr id="1" name="Line 1"/>
        <xdr:cNvSpPr>
          <a:spLocks/>
        </xdr:cNvSpPr>
      </xdr:nvSpPr>
      <xdr:spPr>
        <a:xfrm flipH="1">
          <a:off x="323850" y="1981200"/>
          <a:ext cx="1314450"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12</xdr:row>
      <xdr:rowOff>28575</xdr:rowOff>
    </xdr:from>
    <xdr:to>
      <xdr:col>7</xdr:col>
      <xdr:colOff>581025</xdr:colOff>
      <xdr:row>12</xdr:row>
      <xdr:rowOff>28575</xdr:rowOff>
    </xdr:to>
    <xdr:sp>
      <xdr:nvSpPr>
        <xdr:cNvPr id="2" name="Line 2"/>
        <xdr:cNvSpPr>
          <a:spLocks/>
        </xdr:cNvSpPr>
      </xdr:nvSpPr>
      <xdr:spPr>
        <a:xfrm>
          <a:off x="1647825" y="1981200"/>
          <a:ext cx="3200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0</xdr:row>
      <xdr:rowOff>85725</xdr:rowOff>
    </xdr:from>
    <xdr:to>
      <xdr:col>2</xdr:col>
      <xdr:colOff>428625</xdr:colOff>
      <xdr:row>12</xdr:row>
      <xdr:rowOff>19050</xdr:rowOff>
    </xdr:to>
    <xdr:sp>
      <xdr:nvSpPr>
        <xdr:cNvPr id="3" name="Line 3"/>
        <xdr:cNvSpPr>
          <a:spLocks/>
        </xdr:cNvSpPr>
      </xdr:nvSpPr>
      <xdr:spPr>
        <a:xfrm flipV="1">
          <a:off x="1647825" y="85725"/>
          <a:ext cx="0" cy="1885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17</xdr:row>
      <xdr:rowOff>57150</xdr:rowOff>
    </xdr:from>
    <xdr:to>
      <xdr:col>5</xdr:col>
      <xdr:colOff>342900</xdr:colOff>
      <xdr:row>17</xdr:row>
      <xdr:rowOff>57150</xdr:rowOff>
    </xdr:to>
    <xdr:sp>
      <xdr:nvSpPr>
        <xdr:cNvPr id="4" name="Line 4"/>
        <xdr:cNvSpPr>
          <a:spLocks/>
        </xdr:cNvSpPr>
      </xdr:nvSpPr>
      <xdr:spPr>
        <a:xfrm>
          <a:off x="923925" y="2819400"/>
          <a:ext cx="24669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8</xdr:row>
      <xdr:rowOff>133350</xdr:rowOff>
    </xdr:from>
    <xdr:to>
      <xdr:col>5</xdr:col>
      <xdr:colOff>342900</xdr:colOff>
      <xdr:row>8</xdr:row>
      <xdr:rowOff>133350</xdr:rowOff>
    </xdr:to>
    <xdr:sp>
      <xdr:nvSpPr>
        <xdr:cNvPr id="5" name="Line 5"/>
        <xdr:cNvSpPr>
          <a:spLocks/>
        </xdr:cNvSpPr>
      </xdr:nvSpPr>
      <xdr:spPr>
        <a:xfrm>
          <a:off x="923925" y="1438275"/>
          <a:ext cx="24669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xdr:row>
      <xdr:rowOff>95250</xdr:rowOff>
    </xdr:from>
    <xdr:to>
      <xdr:col>6</xdr:col>
      <xdr:colOff>447675</xdr:colOff>
      <xdr:row>3</xdr:row>
      <xdr:rowOff>95250</xdr:rowOff>
    </xdr:to>
    <xdr:sp>
      <xdr:nvSpPr>
        <xdr:cNvPr id="6" name="Line 6"/>
        <xdr:cNvSpPr>
          <a:spLocks/>
        </xdr:cNvSpPr>
      </xdr:nvSpPr>
      <xdr:spPr>
        <a:xfrm>
          <a:off x="1647825" y="590550"/>
          <a:ext cx="24574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12</xdr:row>
      <xdr:rowOff>28575</xdr:rowOff>
    </xdr:from>
    <xdr:to>
      <xdr:col>6</xdr:col>
      <xdr:colOff>438150</xdr:colOff>
      <xdr:row>12</xdr:row>
      <xdr:rowOff>28575</xdr:rowOff>
    </xdr:to>
    <xdr:sp>
      <xdr:nvSpPr>
        <xdr:cNvPr id="7" name="Line 7"/>
        <xdr:cNvSpPr>
          <a:spLocks/>
        </xdr:cNvSpPr>
      </xdr:nvSpPr>
      <xdr:spPr>
        <a:xfrm>
          <a:off x="1638300" y="1981200"/>
          <a:ext cx="2457450" cy="0"/>
        </a:xfrm>
        <a:prstGeom prst="line">
          <a:avLst/>
        </a:prstGeom>
        <a:noFill/>
        <a:ln w="2857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12</xdr:row>
      <xdr:rowOff>28575</xdr:rowOff>
    </xdr:from>
    <xdr:to>
      <xdr:col>2</xdr:col>
      <xdr:colOff>419100</xdr:colOff>
      <xdr:row>17</xdr:row>
      <xdr:rowOff>57150</xdr:rowOff>
    </xdr:to>
    <xdr:sp>
      <xdr:nvSpPr>
        <xdr:cNvPr id="8" name="Line 8"/>
        <xdr:cNvSpPr>
          <a:spLocks/>
        </xdr:cNvSpPr>
      </xdr:nvSpPr>
      <xdr:spPr>
        <a:xfrm flipV="1">
          <a:off x="914400" y="1981200"/>
          <a:ext cx="723900" cy="838200"/>
        </a:xfrm>
        <a:prstGeom prst="line">
          <a:avLst/>
        </a:prstGeom>
        <a:noFill/>
        <a:ln w="2857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3</xdr:row>
      <xdr:rowOff>95250</xdr:rowOff>
    </xdr:from>
    <xdr:to>
      <xdr:col>2</xdr:col>
      <xdr:colOff>428625</xdr:colOff>
      <xdr:row>8</xdr:row>
      <xdr:rowOff>133350</xdr:rowOff>
    </xdr:to>
    <xdr:sp>
      <xdr:nvSpPr>
        <xdr:cNvPr id="9" name="Line 9"/>
        <xdr:cNvSpPr>
          <a:spLocks/>
        </xdr:cNvSpPr>
      </xdr:nvSpPr>
      <xdr:spPr>
        <a:xfrm flipV="1">
          <a:off x="923925" y="590550"/>
          <a:ext cx="723900" cy="8477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8</xdr:row>
      <xdr:rowOff>133350</xdr:rowOff>
    </xdr:from>
    <xdr:to>
      <xdr:col>1</xdr:col>
      <xdr:colOff>323850</xdr:colOff>
      <xdr:row>17</xdr:row>
      <xdr:rowOff>57150</xdr:rowOff>
    </xdr:to>
    <xdr:sp>
      <xdr:nvSpPr>
        <xdr:cNvPr id="10" name="Line 13"/>
        <xdr:cNvSpPr>
          <a:spLocks/>
        </xdr:cNvSpPr>
      </xdr:nvSpPr>
      <xdr:spPr>
        <a:xfrm>
          <a:off x="933450" y="1438275"/>
          <a:ext cx="0" cy="13811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xdr:row>
      <xdr:rowOff>95250</xdr:rowOff>
    </xdr:from>
    <xdr:to>
      <xdr:col>2</xdr:col>
      <xdr:colOff>428625</xdr:colOff>
      <xdr:row>12</xdr:row>
      <xdr:rowOff>28575</xdr:rowOff>
    </xdr:to>
    <xdr:sp>
      <xdr:nvSpPr>
        <xdr:cNvPr id="11" name="Line 14"/>
        <xdr:cNvSpPr>
          <a:spLocks/>
        </xdr:cNvSpPr>
      </xdr:nvSpPr>
      <xdr:spPr>
        <a:xfrm>
          <a:off x="1647825" y="590550"/>
          <a:ext cx="0" cy="1390650"/>
        </a:xfrm>
        <a:prstGeom prst="line">
          <a:avLst/>
        </a:prstGeom>
        <a:noFill/>
        <a:ln w="2857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3</xdr:row>
      <xdr:rowOff>95250</xdr:rowOff>
    </xdr:from>
    <xdr:to>
      <xdr:col>6</xdr:col>
      <xdr:colOff>438150</xdr:colOff>
      <xdr:row>17</xdr:row>
      <xdr:rowOff>66675</xdr:rowOff>
    </xdr:to>
    <xdr:grpSp>
      <xdr:nvGrpSpPr>
        <xdr:cNvPr id="12" name="Group 50"/>
        <xdr:cNvGrpSpPr>
          <a:grpSpLocks/>
        </xdr:cNvGrpSpPr>
      </xdr:nvGrpSpPr>
      <xdr:grpSpPr>
        <a:xfrm>
          <a:off x="3371850" y="590550"/>
          <a:ext cx="723900" cy="2238375"/>
          <a:chOff x="354" y="61"/>
          <a:chExt cx="76" cy="235"/>
        </a:xfrm>
        <a:solidFill>
          <a:srgbClr val="FFFFFF"/>
        </a:solidFill>
      </xdr:grpSpPr>
      <xdr:sp>
        <xdr:nvSpPr>
          <xdr:cNvPr id="13" name="Line 10"/>
          <xdr:cNvSpPr>
            <a:spLocks/>
          </xdr:cNvSpPr>
        </xdr:nvSpPr>
        <xdr:spPr>
          <a:xfrm flipV="1">
            <a:off x="355" y="62"/>
            <a:ext cx="75" cy="89"/>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1"/>
          <xdr:cNvSpPr>
            <a:spLocks/>
          </xdr:cNvSpPr>
        </xdr:nvSpPr>
        <xdr:spPr>
          <a:xfrm flipV="1">
            <a:off x="354" y="207"/>
            <a:ext cx="76" cy="88"/>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a:off x="430" y="61"/>
            <a:ext cx="0" cy="146"/>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355" y="151"/>
            <a:ext cx="0" cy="14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0</xdr:col>
      <xdr:colOff>419100</xdr:colOff>
      <xdr:row>21</xdr:row>
      <xdr:rowOff>76200</xdr:rowOff>
    </xdr:from>
    <xdr:ext cx="161925" cy="200025"/>
    <xdr:sp>
      <xdr:nvSpPr>
        <xdr:cNvPr id="17" name="TextBox 17"/>
        <xdr:cNvSpPr txBox="1">
          <a:spLocks noChangeArrowheads="1"/>
        </xdr:cNvSpPr>
      </xdr:nvSpPr>
      <xdr:spPr>
        <a:xfrm>
          <a:off x="419100" y="3486150"/>
          <a:ext cx="1619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X</a:t>
          </a:r>
        </a:p>
      </xdr:txBody>
    </xdr:sp>
    <xdr:clientData/>
  </xdr:oneCellAnchor>
  <xdr:oneCellAnchor>
    <xdr:from>
      <xdr:col>7</xdr:col>
      <xdr:colOff>466725</xdr:colOff>
      <xdr:row>12</xdr:row>
      <xdr:rowOff>123825</xdr:rowOff>
    </xdr:from>
    <xdr:ext cx="152400" cy="200025"/>
    <xdr:sp>
      <xdr:nvSpPr>
        <xdr:cNvPr id="18" name="TextBox 19"/>
        <xdr:cNvSpPr txBox="1">
          <a:spLocks noChangeArrowheads="1"/>
        </xdr:cNvSpPr>
      </xdr:nvSpPr>
      <xdr:spPr>
        <a:xfrm>
          <a:off x="4733925" y="2076450"/>
          <a:ext cx="15240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Y</a:t>
          </a:r>
        </a:p>
      </xdr:txBody>
    </xdr:sp>
    <xdr:clientData/>
  </xdr:oneCellAnchor>
  <xdr:oneCellAnchor>
    <xdr:from>
      <xdr:col>2</xdr:col>
      <xdr:colOff>219075</xdr:colOff>
      <xdr:row>0</xdr:row>
      <xdr:rowOff>114300</xdr:rowOff>
    </xdr:from>
    <xdr:ext cx="190500" cy="219075"/>
    <xdr:sp>
      <xdr:nvSpPr>
        <xdr:cNvPr id="19" name="TextBox 20"/>
        <xdr:cNvSpPr txBox="1">
          <a:spLocks noChangeArrowheads="1"/>
        </xdr:cNvSpPr>
      </xdr:nvSpPr>
      <xdr:spPr>
        <a:xfrm>
          <a:off x="1438275" y="114300"/>
          <a:ext cx="190500" cy="2190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Z</a:t>
          </a:r>
        </a:p>
      </xdr:txBody>
    </xdr:sp>
    <xdr:clientData/>
  </xdr:oneCellAnchor>
  <xdr:twoCellAnchor>
    <xdr:from>
      <xdr:col>5</xdr:col>
      <xdr:colOff>333375</xdr:colOff>
      <xdr:row>3</xdr:row>
      <xdr:rowOff>114300</xdr:rowOff>
    </xdr:from>
    <xdr:to>
      <xdr:col>6</xdr:col>
      <xdr:colOff>438150</xdr:colOff>
      <xdr:row>17</xdr:row>
      <xdr:rowOff>57150</xdr:rowOff>
    </xdr:to>
    <xdr:sp>
      <xdr:nvSpPr>
        <xdr:cNvPr id="20" name="Line 21"/>
        <xdr:cNvSpPr>
          <a:spLocks/>
        </xdr:cNvSpPr>
      </xdr:nvSpPr>
      <xdr:spPr>
        <a:xfrm flipH="1">
          <a:off x="3381375" y="609600"/>
          <a:ext cx="714375"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457200</xdr:colOff>
      <xdr:row>3</xdr:row>
      <xdr:rowOff>19050</xdr:rowOff>
    </xdr:from>
    <xdr:ext cx="200025" cy="228600"/>
    <xdr:sp>
      <xdr:nvSpPr>
        <xdr:cNvPr id="21" name="TextBox 22"/>
        <xdr:cNvSpPr txBox="1">
          <a:spLocks noChangeArrowheads="1"/>
        </xdr:cNvSpPr>
      </xdr:nvSpPr>
      <xdr:spPr>
        <a:xfrm>
          <a:off x="4114800" y="514350"/>
          <a:ext cx="200025" cy="228600"/>
        </a:xfrm>
        <a:prstGeom prst="rect">
          <a:avLst/>
        </a:prstGeom>
        <a:noFill/>
        <a:ln w="9525" cmpd="sng">
          <a:noFill/>
        </a:ln>
      </xdr:spPr>
      <xdr:txBody>
        <a:bodyPr vertOverflow="clip" wrap="square">
          <a:spAutoFit/>
        </a:bodyPr>
        <a:p>
          <a:pPr algn="l">
            <a:defRPr/>
          </a:pPr>
          <a:r>
            <a:rPr lang="en-US" cap="none" sz="1200" b="0" i="0" u="none" baseline="0"/>
            <a:t>A</a:t>
          </a:r>
        </a:p>
      </xdr:txBody>
    </xdr:sp>
    <xdr:clientData/>
  </xdr:oneCellAnchor>
  <xdr:oneCellAnchor>
    <xdr:from>
      <xdr:col>2</xdr:col>
      <xdr:colOff>200025</xdr:colOff>
      <xdr:row>11</xdr:row>
      <xdr:rowOff>9525</xdr:rowOff>
    </xdr:from>
    <xdr:ext cx="200025" cy="228600"/>
    <xdr:sp>
      <xdr:nvSpPr>
        <xdr:cNvPr id="22" name="TextBox 23"/>
        <xdr:cNvSpPr txBox="1">
          <a:spLocks noChangeArrowheads="1"/>
        </xdr:cNvSpPr>
      </xdr:nvSpPr>
      <xdr:spPr>
        <a:xfrm>
          <a:off x="1419225" y="1800225"/>
          <a:ext cx="200025" cy="228600"/>
        </a:xfrm>
        <a:prstGeom prst="rect">
          <a:avLst/>
        </a:prstGeom>
        <a:noFill/>
        <a:ln w="9525" cmpd="sng">
          <a:noFill/>
        </a:ln>
      </xdr:spPr>
      <xdr:txBody>
        <a:bodyPr vertOverflow="clip" wrap="square">
          <a:spAutoFit/>
        </a:bodyPr>
        <a:p>
          <a:pPr algn="l">
            <a:defRPr/>
          </a:pPr>
          <a:r>
            <a:rPr lang="en-US" cap="none" sz="1200" b="0" i="0" u="none" baseline="0"/>
            <a:t>H</a:t>
          </a:r>
        </a:p>
      </xdr:txBody>
    </xdr:sp>
    <xdr:clientData/>
  </xdr:oneCellAnchor>
  <xdr:oneCellAnchor>
    <xdr:from>
      <xdr:col>1</xdr:col>
      <xdr:colOff>152400</xdr:colOff>
      <xdr:row>8</xdr:row>
      <xdr:rowOff>57150</xdr:rowOff>
    </xdr:from>
    <xdr:ext cx="190500" cy="228600"/>
    <xdr:sp>
      <xdr:nvSpPr>
        <xdr:cNvPr id="23" name="TextBox 24"/>
        <xdr:cNvSpPr txBox="1">
          <a:spLocks noChangeArrowheads="1"/>
        </xdr:cNvSpPr>
      </xdr:nvSpPr>
      <xdr:spPr>
        <a:xfrm>
          <a:off x="762000" y="1362075"/>
          <a:ext cx="190500" cy="228600"/>
        </a:xfrm>
        <a:prstGeom prst="rect">
          <a:avLst/>
        </a:prstGeom>
        <a:noFill/>
        <a:ln w="9525" cmpd="sng">
          <a:noFill/>
        </a:ln>
      </xdr:spPr>
      <xdr:txBody>
        <a:bodyPr vertOverflow="clip" wrap="square">
          <a:spAutoFit/>
        </a:bodyPr>
        <a:p>
          <a:pPr algn="l">
            <a:defRPr/>
          </a:pPr>
          <a:r>
            <a:rPr lang="en-US" cap="none" sz="1200" b="0" i="0" u="none" baseline="0"/>
            <a:t>F</a:t>
          </a:r>
        </a:p>
      </xdr:txBody>
    </xdr:sp>
    <xdr:clientData/>
  </xdr:oneCellAnchor>
  <xdr:oneCellAnchor>
    <xdr:from>
      <xdr:col>1</xdr:col>
      <xdr:colOff>123825</xdr:colOff>
      <xdr:row>16</xdr:row>
      <xdr:rowOff>85725</xdr:rowOff>
    </xdr:from>
    <xdr:ext cx="209550" cy="228600"/>
    <xdr:sp>
      <xdr:nvSpPr>
        <xdr:cNvPr id="24" name="TextBox 25"/>
        <xdr:cNvSpPr txBox="1">
          <a:spLocks noChangeArrowheads="1"/>
        </xdr:cNvSpPr>
      </xdr:nvSpPr>
      <xdr:spPr>
        <a:xfrm>
          <a:off x="733425" y="2686050"/>
          <a:ext cx="209550" cy="228600"/>
        </a:xfrm>
        <a:prstGeom prst="rect">
          <a:avLst/>
        </a:prstGeom>
        <a:noFill/>
        <a:ln w="9525" cmpd="sng">
          <a:noFill/>
        </a:ln>
      </xdr:spPr>
      <xdr:txBody>
        <a:bodyPr vertOverflow="clip" wrap="square">
          <a:spAutoFit/>
        </a:bodyPr>
        <a:p>
          <a:pPr algn="l">
            <a:defRPr/>
          </a:pPr>
          <a:r>
            <a:rPr lang="en-US" cap="none" sz="1200" b="0" i="0" u="none" baseline="0"/>
            <a:t>G</a:t>
          </a:r>
        </a:p>
      </xdr:txBody>
    </xdr:sp>
    <xdr:clientData/>
  </xdr:oneCellAnchor>
  <xdr:oneCellAnchor>
    <xdr:from>
      <xdr:col>2</xdr:col>
      <xdr:colOff>419100</xdr:colOff>
      <xdr:row>2</xdr:row>
      <xdr:rowOff>66675</xdr:rowOff>
    </xdr:from>
    <xdr:ext cx="200025" cy="228600"/>
    <xdr:sp>
      <xdr:nvSpPr>
        <xdr:cNvPr id="25" name="TextBox 26"/>
        <xdr:cNvSpPr txBox="1">
          <a:spLocks noChangeArrowheads="1"/>
        </xdr:cNvSpPr>
      </xdr:nvSpPr>
      <xdr:spPr>
        <a:xfrm>
          <a:off x="1638300" y="400050"/>
          <a:ext cx="200025" cy="228600"/>
        </a:xfrm>
        <a:prstGeom prst="rect">
          <a:avLst/>
        </a:prstGeom>
        <a:noFill/>
        <a:ln w="9525" cmpd="sng">
          <a:noFill/>
        </a:ln>
      </xdr:spPr>
      <xdr:txBody>
        <a:bodyPr vertOverflow="clip" wrap="square">
          <a:spAutoFit/>
        </a:bodyPr>
        <a:p>
          <a:pPr algn="l">
            <a:defRPr/>
          </a:pPr>
          <a:r>
            <a:rPr lang="en-US" cap="none" sz="1200" b="0" i="0" u="none" baseline="0"/>
            <a:t>E</a:t>
          </a:r>
        </a:p>
      </xdr:txBody>
    </xdr:sp>
    <xdr:clientData/>
  </xdr:oneCellAnchor>
  <xdr:oneCellAnchor>
    <xdr:from>
      <xdr:col>5</xdr:col>
      <xdr:colOff>228600</xdr:colOff>
      <xdr:row>17</xdr:row>
      <xdr:rowOff>95250</xdr:rowOff>
    </xdr:from>
    <xdr:ext cx="209550" cy="228600"/>
    <xdr:sp>
      <xdr:nvSpPr>
        <xdr:cNvPr id="26" name="TextBox 27"/>
        <xdr:cNvSpPr txBox="1">
          <a:spLocks noChangeArrowheads="1"/>
        </xdr:cNvSpPr>
      </xdr:nvSpPr>
      <xdr:spPr>
        <a:xfrm>
          <a:off x="3276600" y="2857500"/>
          <a:ext cx="209550" cy="228600"/>
        </a:xfrm>
        <a:prstGeom prst="rect">
          <a:avLst/>
        </a:prstGeom>
        <a:noFill/>
        <a:ln w="9525" cmpd="sng">
          <a:noFill/>
        </a:ln>
      </xdr:spPr>
      <xdr:txBody>
        <a:bodyPr vertOverflow="clip" wrap="square">
          <a:spAutoFit/>
        </a:bodyPr>
        <a:p>
          <a:pPr algn="l">
            <a:defRPr/>
          </a:pPr>
          <a:r>
            <a:rPr lang="en-US" cap="none" sz="1200" b="0" i="0" u="none" baseline="0"/>
            <a:t>C</a:t>
          </a:r>
        </a:p>
      </xdr:txBody>
    </xdr:sp>
    <xdr:clientData/>
  </xdr:oneCellAnchor>
  <xdr:oneCellAnchor>
    <xdr:from>
      <xdr:col>6</xdr:col>
      <xdr:colOff>476250</xdr:colOff>
      <xdr:row>10</xdr:row>
      <xdr:rowOff>95250</xdr:rowOff>
    </xdr:from>
    <xdr:ext cx="209550" cy="228600"/>
    <xdr:sp>
      <xdr:nvSpPr>
        <xdr:cNvPr id="27" name="TextBox 28"/>
        <xdr:cNvSpPr txBox="1">
          <a:spLocks noChangeArrowheads="1"/>
        </xdr:cNvSpPr>
      </xdr:nvSpPr>
      <xdr:spPr>
        <a:xfrm>
          <a:off x="4133850" y="1724025"/>
          <a:ext cx="209550" cy="228600"/>
        </a:xfrm>
        <a:prstGeom prst="rect">
          <a:avLst/>
        </a:prstGeom>
        <a:noFill/>
        <a:ln w="9525" cmpd="sng">
          <a:noFill/>
        </a:ln>
      </xdr:spPr>
      <xdr:txBody>
        <a:bodyPr vertOverflow="clip" wrap="square">
          <a:spAutoFit/>
        </a:bodyPr>
        <a:p>
          <a:pPr algn="l">
            <a:defRPr/>
          </a:pPr>
          <a:r>
            <a:rPr lang="en-US" cap="none" sz="1200" b="0" i="0" u="none" baseline="0"/>
            <a:t>D</a:t>
          </a:r>
        </a:p>
      </xdr:txBody>
    </xdr:sp>
    <xdr:clientData/>
  </xdr:oneCellAnchor>
  <xdr:oneCellAnchor>
    <xdr:from>
      <xdr:col>5</xdr:col>
      <xdr:colOff>238125</xdr:colOff>
      <xdr:row>7</xdr:row>
      <xdr:rowOff>104775</xdr:rowOff>
    </xdr:from>
    <xdr:ext cx="200025" cy="228600"/>
    <xdr:sp>
      <xdr:nvSpPr>
        <xdr:cNvPr id="28" name="TextBox 29"/>
        <xdr:cNvSpPr txBox="1">
          <a:spLocks noChangeArrowheads="1"/>
        </xdr:cNvSpPr>
      </xdr:nvSpPr>
      <xdr:spPr>
        <a:xfrm>
          <a:off x="3286125" y="1247775"/>
          <a:ext cx="200025" cy="228600"/>
        </a:xfrm>
        <a:prstGeom prst="rect">
          <a:avLst/>
        </a:prstGeom>
        <a:noFill/>
        <a:ln w="9525" cmpd="sng">
          <a:noFill/>
        </a:ln>
      </xdr:spPr>
      <xdr:txBody>
        <a:bodyPr vertOverflow="clip" wrap="square">
          <a:spAutoFit/>
        </a:bodyPr>
        <a:p>
          <a:pPr algn="l">
            <a:defRPr/>
          </a:pPr>
          <a:r>
            <a:rPr lang="en-US" cap="none" sz="1200" b="0" i="0" u="none" baseline="0"/>
            <a:t>B</a:t>
          </a:r>
        </a:p>
      </xdr:txBody>
    </xdr:sp>
    <xdr:clientData/>
  </xdr:oneCellAnchor>
  <xdr:twoCellAnchor>
    <xdr:from>
      <xdr:col>1</xdr:col>
      <xdr:colOff>323850</xdr:colOff>
      <xdr:row>3</xdr:row>
      <xdr:rowOff>114300</xdr:rowOff>
    </xdr:from>
    <xdr:to>
      <xdr:col>6</xdr:col>
      <xdr:colOff>447675</xdr:colOff>
      <xdr:row>17</xdr:row>
      <xdr:rowOff>28575</xdr:rowOff>
    </xdr:to>
    <xdr:sp>
      <xdr:nvSpPr>
        <xdr:cNvPr id="29" name="Line 30"/>
        <xdr:cNvSpPr>
          <a:spLocks/>
        </xdr:cNvSpPr>
      </xdr:nvSpPr>
      <xdr:spPr>
        <a:xfrm flipV="1">
          <a:off x="933450" y="609600"/>
          <a:ext cx="3171825" cy="2181225"/>
        </a:xfrm>
        <a:prstGeom prst="line">
          <a:avLst/>
        </a:prstGeom>
        <a:noFill/>
        <a:ln w="19050" cmpd="sng">
          <a:solidFill>
            <a:srgbClr val="3366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xdr:row>
      <xdr:rowOff>104775</xdr:rowOff>
    </xdr:from>
    <xdr:to>
      <xdr:col>5</xdr:col>
      <xdr:colOff>333375</xdr:colOff>
      <xdr:row>17</xdr:row>
      <xdr:rowOff>57150</xdr:rowOff>
    </xdr:to>
    <xdr:sp>
      <xdr:nvSpPr>
        <xdr:cNvPr id="30" name="Line 31"/>
        <xdr:cNvSpPr>
          <a:spLocks/>
        </xdr:cNvSpPr>
      </xdr:nvSpPr>
      <xdr:spPr>
        <a:xfrm>
          <a:off x="1657350" y="600075"/>
          <a:ext cx="1724025" cy="2219325"/>
        </a:xfrm>
        <a:prstGeom prst="line">
          <a:avLst/>
        </a:prstGeom>
        <a:noFill/>
        <a:ln w="19050" cmpd="sng">
          <a:solidFill>
            <a:srgbClr val="FF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8</xdr:row>
      <xdr:rowOff>142875</xdr:rowOff>
    </xdr:from>
    <xdr:to>
      <xdr:col>6</xdr:col>
      <xdr:colOff>428625</xdr:colOff>
      <xdr:row>12</xdr:row>
      <xdr:rowOff>28575</xdr:rowOff>
    </xdr:to>
    <xdr:sp>
      <xdr:nvSpPr>
        <xdr:cNvPr id="31" name="Line 32"/>
        <xdr:cNvSpPr>
          <a:spLocks/>
        </xdr:cNvSpPr>
      </xdr:nvSpPr>
      <xdr:spPr>
        <a:xfrm flipH="1" flipV="1">
          <a:off x="933450" y="1447800"/>
          <a:ext cx="3152775" cy="533400"/>
        </a:xfrm>
        <a:prstGeom prst="line">
          <a:avLst/>
        </a:prstGeom>
        <a:noFill/>
        <a:ln w="19050" cmpd="sng">
          <a:solidFill>
            <a:srgbClr val="339966"/>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8</xdr:row>
      <xdr:rowOff>133350</xdr:rowOff>
    </xdr:from>
    <xdr:to>
      <xdr:col>5</xdr:col>
      <xdr:colOff>333375</xdr:colOff>
      <xdr:row>12</xdr:row>
      <xdr:rowOff>19050</xdr:rowOff>
    </xdr:to>
    <xdr:sp>
      <xdr:nvSpPr>
        <xdr:cNvPr id="32" name="Line 33"/>
        <xdr:cNvSpPr>
          <a:spLocks/>
        </xdr:cNvSpPr>
      </xdr:nvSpPr>
      <xdr:spPr>
        <a:xfrm flipH="1">
          <a:off x="1638300" y="1438275"/>
          <a:ext cx="1743075" cy="533400"/>
        </a:xfrm>
        <a:prstGeom prst="line">
          <a:avLst/>
        </a:prstGeom>
        <a:noFill/>
        <a:ln w="19050" cmpd="sng">
          <a:solidFill>
            <a:srgbClr val="FF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5</xdr:row>
      <xdr:rowOff>114300</xdr:rowOff>
    </xdr:from>
    <xdr:to>
      <xdr:col>6</xdr:col>
      <xdr:colOff>333375</xdr:colOff>
      <xdr:row>16</xdr:row>
      <xdr:rowOff>19050</xdr:rowOff>
    </xdr:to>
    <xdr:grpSp>
      <xdr:nvGrpSpPr>
        <xdr:cNvPr id="33" name="Group 49"/>
        <xdr:cNvGrpSpPr>
          <a:grpSpLocks/>
        </xdr:cNvGrpSpPr>
      </xdr:nvGrpSpPr>
      <xdr:grpSpPr>
        <a:xfrm>
          <a:off x="3543300" y="933450"/>
          <a:ext cx="447675" cy="1685925"/>
          <a:chOff x="371" y="100"/>
          <a:chExt cx="47" cy="177"/>
        </a:xfrm>
        <a:solidFill>
          <a:srgbClr val="FFFFFF"/>
        </a:solidFill>
      </xdr:grpSpPr>
      <xdr:sp>
        <xdr:nvSpPr>
          <xdr:cNvPr id="34" name="Line 43"/>
          <xdr:cNvSpPr>
            <a:spLocks/>
          </xdr:cNvSpPr>
        </xdr:nvSpPr>
        <xdr:spPr>
          <a:xfrm>
            <a:off x="371" y="247"/>
            <a:ext cx="0" cy="30"/>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44"/>
          <xdr:cNvSpPr>
            <a:spLocks/>
          </xdr:cNvSpPr>
        </xdr:nvSpPr>
        <xdr:spPr>
          <a:xfrm>
            <a:off x="382" y="215"/>
            <a:ext cx="0" cy="49"/>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46"/>
          <xdr:cNvSpPr>
            <a:spLocks/>
          </xdr:cNvSpPr>
        </xdr:nvSpPr>
        <xdr:spPr>
          <a:xfrm flipH="1" flipV="1">
            <a:off x="394" y="171"/>
            <a:ext cx="0" cy="80"/>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47"/>
          <xdr:cNvSpPr>
            <a:spLocks/>
          </xdr:cNvSpPr>
        </xdr:nvSpPr>
        <xdr:spPr>
          <a:xfrm>
            <a:off x="406" y="140"/>
            <a:ext cx="0" cy="96"/>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48"/>
          <xdr:cNvSpPr>
            <a:spLocks/>
          </xdr:cNvSpPr>
        </xdr:nvSpPr>
        <xdr:spPr>
          <a:xfrm>
            <a:off x="418" y="100"/>
            <a:ext cx="0" cy="121"/>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8</xdr:col>
      <xdr:colOff>95250</xdr:colOff>
      <xdr:row>1</xdr:row>
      <xdr:rowOff>19050</xdr:rowOff>
    </xdr:from>
    <xdr:ext cx="4114800" cy="3886200"/>
    <xdr:sp>
      <xdr:nvSpPr>
        <xdr:cNvPr id="39" name="TextBox 51"/>
        <xdr:cNvSpPr txBox="1">
          <a:spLocks noChangeArrowheads="1"/>
        </xdr:cNvSpPr>
      </xdr:nvSpPr>
      <xdr:spPr>
        <a:xfrm>
          <a:off x="4972050" y="190500"/>
          <a:ext cx="4114800" cy="38862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Le traiettorie che partono parallelamente ad  una qualunque 
delle quattro diagonali del parallelepipedo, indipendentemente
dalla faccia, hanno la proprietà di costruire una spezzata chiusa
che, colpendo una dopo l'altra le pareti senza colpire due volte
la stessa parete, ritorna nel punto di partenza.</a:t>
          </a:r>
          <a:r>
            <a:rPr lang="en-US" cap="none" sz="1000" b="0" i="0" u="none" baseline="0">
              <a:latin typeface="Arial"/>
              <a:ea typeface="Arial"/>
              <a:cs typeface="Arial"/>
            </a:rPr>
            <a:t>
La prima riflessione avviene su di una faccia che dipende dalla
diagonale del parallelepipedo considerata e dalla corrispondente zona triangolare a cui appartiene il punto di partenza.
</a:t>
          </a:r>
          <a:r>
            <a:rPr lang="en-US" cap="none" sz="1000" b="1" i="0" u="none" baseline="0">
              <a:latin typeface="Arial"/>
              <a:ea typeface="Arial"/>
              <a:cs typeface="Arial"/>
            </a:rPr>
            <a:t>Nel foglio 2</a:t>
          </a:r>
          <a:r>
            <a:rPr lang="en-US" cap="none" sz="1000" b="0" i="0" u="none" baseline="0">
              <a:latin typeface="Arial"/>
              <a:ea typeface="Arial"/>
              <a:cs typeface="Arial"/>
            </a:rPr>
            <a:t> viene riportato un esempio di traiettoria:
Scelto un punto di partenza  sulla faccia ABCD, alla diagonale </a:t>
          </a:r>
          <a:r>
            <a:rPr lang="en-US" cap="none" sz="1200" b="1" i="0" u="none" baseline="0">
              <a:solidFill>
                <a:srgbClr val="FF0000"/>
              </a:solidFill>
              <a:latin typeface="Arial"/>
              <a:ea typeface="Arial"/>
              <a:cs typeface="Arial"/>
            </a:rPr>
            <a:t>AG</a:t>
          </a:r>
          <a:r>
            <a:rPr lang="en-US" cap="none" sz="1000" b="0" i="0" u="none" baseline="0">
              <a:latin typeface="Arial"/>
              <a:ea typeface="Arial"/>
              <a:cs typeface="Arial"/>
            </a:rPr>
            <a:t> corrispondono i triangoli ABC con prima riflessione sulla faccia BCGF, oppure ACD con prima riflessione sulla faccia DCGH.
Vengono riportate le coordinate dei punti di riflesioni sulle 6 facce
(punti 1-2-3-4-5-6) ed i relativi due set di equazioni delle rette relative ai 6 segmenti della spezzata chiusa distinti secondo l'appartenenza del punto iniziale al triangolo ABC o ACD.
</a:t>
          </a:r>
          <a:r>
            <a:rPr lang="en-US" cap="none" sz="1000" b="1" i="0" u="none" baseline="0">
              <a:latin typeface="Arial"/>
              <a:ea typeface="Arial"/>
              <a:cs typeface="Arial"/>
            </a:rPr>
            <a:t>Nel foglio 3</a:t>
          </a:r>
          <a:r>
            <a:rPr lang="en-US" cap="none" sz="1000" b="0" i="0" u="none" baseline="0">
              <a:latin typeface="Arial"/>
              <a:ea typeface="Arial"/>
              <a:cs typeface="Arial"/>
            </a:rPr>
            <a:t> sono illustrate le traiettorie (come proiezioni nei piani XZ e YZ) </a:t>
          </a:r>
          <a:r>
            <a:rPr lang="en-US" cap="none" sz="1000" b="1" i="0" u="none" baseline="0">
              <a:latin typeface="Arial"/>
              <a:ea typeface="Arial"/>
              <a:cs typeface="Arial"/>
            </a:rPr>
            <a:t>con la possibilità di impostare i valori delle coordinate del punto di partenza</a:t>
          </a:r>
          <a:r>
            <a:rPr lang="en-US" cap="none" sz="1000" b="0" i="0" u="none" baseline="0">
              <a:latin typeface="Arial"/>
              <a:ea typeface="Arial"/>
              <a:cs typeface="Arial"/>
            </a:rPr>
            <a:t> (</a:t>
          </a:r>
          <a:r>
            <a:rPr lang="en-US" cap="none" sz="1000" b="1" i="0" u="none" baseline="0">
              <a:latin typeface="Arial"/>
              <a:ea typeface="Arial"/>
              <a:cs typeface="Arial"/>
            </a:rPr>
            <a:t>ics1</a:t>
          </a:r>
          <a:r>
            <a:rPr lang="en-US" cap="none" sz="1000" b="0" i="0" u="none" baseline="0">
              <a:latin typeface="Arial"/>
              <a:ea typeface="Arial"/>
              <a:cs typeface="Arial"/>
            </a:rPr>
            <a:t>, </a:t>
          </a:r>
          <a:r>
            <a:rPr lang="en-US" cap="none" sz="1000" b="1" i="0" u="none" baseline="0">
              <a:latin typeface="Arial"/>
              <a:ea typeface="Arial"/>
              <a:cs typeface="Arial"/>
            </a:rPr>
            <a:t>zeta1)</a:t>
          </a:r>
          <a:r>
            <a:rPr lang="en-US" cap="none" sz="1000" b="0" i="0" u="none" baseline="0">
              <a:latin typeface="Arial"/>
              <a:ea typeface="Arial"/>
              <a:cs typeface="Arial"/>
            </a:rPr>
            <a:t> relative a un punto appartenente al triangolo ABC, oppure al triangolo ACD).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123825</xdr:rowOff>
    </xdr:from>
    <xdr:to>
      <xdr:col>10</xdr:col>
      <xdr:colOff>438150</xdr:colOff>
      <xdr:row>33</xdr:row>
      <xdr:rowOff>104775</xdr:rowOff>
    </xdr:to>
    <xdr:grpSp>
      <xdr:nvGrpSpPr>
        <xdr:cNvPr id="1" name="Group 128"/>
        <xdr:cNvGrpSpPr>
          <a:grpSpLocks/>
        </xdr:cNvGrpSpPr>
      </xdr:nvGrpSpPr>
      <xdr:grpSpPr>
        <a:xfrm>
          <a:off x="609600" y="3514725"/>
          <a:ext cx="5924550" cy="2085975"/>
          <a:chOff x="64" y="353"/>
          <a:chExt cx="622" cy="219"/>
        </a:xfrm>
        <a:solidFill>
          <a:srgbClr val="FFFFFF"/>
        </a:solidFill>
      </xdr:grpSpPr>
      <xdr:sp>
        <xdr:nvSpPr>
          <xdr:cNvPr id="2" name="Line 106"/>
          <xdr:cNvSpPr>
            <a:spLocks/>
          </xdr:cNvSpPr>
        </xdr:nvSpPr>
        <xdr:spPr>
          <a:xfrm flipV="1">
            <a:off x="505" y="400"/>
            <a:ext cx="45" cy="25"/>
          </a:xfrm>
          <a:prstGeom prst="line">
            <a:avLst/>
          </a:prstGeom>
          <a:noFill/>
          <a:ln w="2857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9"/>
          <xdr:cNvSpPr>
            <a:spLocks/>
          </xdr:cNvSpPr>
        </xdr:nvSpPr>
        <xdr:spPr>
          <a:xfrm flipH="1" flipV="1">
            <a:off x="551" y="400"/>
            <a:ext cx="90" cy="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02"/>
          <xdr:cNvSpPr>
            <a:spLocks/>
          </xdr:cNvSpPr>
        </xdr:nvSpPr>
        <xdr:spPr>
          <a:xfrm flipH="1">
            <a:off x="511" y="449"/>
            <a:ext cx="130" cy="74"/>
          </a:xfrm>
          <a:prstGeom prst="line">
            <a:avLst/>
          </a:prstGeom>
          <a:noFill/>
          <a:ln w="2857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98"/>
          <xdr:cNvSpPr>
            <a:spLocks/>
          </xdr:cNvSpPr>
        </xdr:nvSpPr>
        <xdr:spPr>
          <a:xfrm flipH="1">
            <a:off x="201" y="400"/>
            <a:ext cx="86" cy="53"/>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92"/>
          <xdr:cNvSpPr>
            <a:spLocks/>
          </xdr:cNvSpPr>
        </xdr:nvSpPr>
        <xdr:spPr>
          <a:xfrm flipH="1">
            <a:off x="99" y="448"/>
            <a:ext cx="110" cy="72"/>
          </a:xfrm>
          <a:prstGeom prst="line">
            <a:avLst/>
          </a:prstGeom>
          <a:noFill/>
          <a:ln w="2857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8"/>
          <xdr:cNvSpPr>
            <a:spLocks/>
          </xdr:cNvSpPr>
        </xdr:nvSpPr>
        <xdr:spPr>
          <a:xfrm flipV="1">
            <a:off x="320" y="355"/>
            <a:ext cx="0" cy="19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70"/>
          <xdr:cNvSpPr>
            <a:spLocks/>
          </xdr:cNvSpPr>
        </xdr:nvSpPr>
        <xdr:spPr>
          <a:xfrm flipH="1">
            <a:off x="64" y="544"/>
            <a:ext cx="25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Rectangle 72"/>
          <xdr:cNvSpPr>
            <a:spLocks/>
          </xdr:cNvSpPr>
        </xdr:nvSpPr>
        <xdr:spPr>
          <a:xfrm>
            <a:off x="99" y="400"/>
            <a:ext cx="221" cy="144"/>
          </a:xfrm>
          <a:prstGeom prst="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75"/>
          <xdr:cNvSpPr txBox="1">
            <a:spLocks noChangeArrowheads="1"/>
          </xdr:cNvSpPr>
        </xdr:nvSpPr>
        <xdr:spPr>
          <a:xfrm>
            <a:off x="67" y="551"/>
            <a:ext cx="17" cy="21"/>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X</a:t>
            </a:r>
          </a:p>
        </xdr:txBody>
      </xdr:sp>
      <xdr:sp>
        <xdr:nvSpPr>
          <xdr:cNvPr id="11" name="TextBox 76"/>
          <xdr:cNvSpPr txBox="1">
            <a:spLocks noChangeArrowheads="1"/>
          </xdr:cNvSpPr>
        </xdr:nvSpPr>
        <xdr:spPr>
          <a:xfrm>
            <a:off x="301" y="353"/>
            <a:ext cx="20" cy="22"/>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Z</a:t>
            </a:r>
          </a:p>
        </xdr:txBody>
      </xdr:sp>
      <xdr:grpSp>
        <xdr:nvGrpSpPr>
          <xdr:cNvPr id="12" name="Group 83"/>
          <xdr:cNvGrpSpPr>
            <a:grpSpLocks/>
          </xdr:cNvGrpSpPr>
        </xdr:nvGrpSpPr>
        <xdr:grpSpPr>
          <a:xfrm>
            <a:off x="385" y="353"/>
            <a:ext cx="301" cy="219"/>
            <a:chOff x="385" y="353"/>
            <a:chExt cx="301" cy="219"/>
          </a:xfrm>
          <a:solidFill>
            <a:srgbClr val="FFFFFF"/>
          </a:solidFill>
        </xdr:grpSpPr>
        <xdr:sp>
          <xdr:nvSpPr>
            <xdr:cNvPr id="13" name="Line 77"/>
            <xdr:cNvSpPr>
              <a:spLocks/>
            </xdr:cNvSpPr>
          </xdr:nvSpPr>
          <xdr:spPr>
            <a:xfrm flipV="1">
              <a:off x="385" y="353"/>
              <a:ext cx="0" cy="19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 name="Line 78"/>
            <xdr:cNvSpPr>
              <a:spLocks/>
            </xdr:cNvSpPr>
          </xdr:nvSpPr>
          <xdr:spPr>
            <a:xfrm>
              <a:off x="385" y="544"/>
              <a:ext cx="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5" name="Rectangle 80"/>
            <xdr:cNvSpPr>
              <a:spLocks/>
            </xdr:cNvSpPr>
          </xdr:nvSpPr>
          <xdr:spPr>
            <a:xfrm>
              <a:off x="385" y="400"/>
              <a:ext cx="256" cy="144"/>
            </a:xfrm>
            <a:prstGeom prst="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81"/>
            <xdr:cNvSpPr txBox="1">
              <a:spLocks noChangeArrowheads="1"/>
            </xdr:cNvSpPr>
          </xdr:nvSpPr>
          <xdr:spPr>
            <a:xfrm>
              <a:off x="393" y="353"/>
              <a:ext cx="20" cy="22"/>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Z</a:t>
              </a:r>
            </a:p>
          </xdr:txBody>
        </xdr:sp>
        <xdr:sp>
          <xdr:nvSpPr>
            <xdr:cNvPr id="17" name="TextBox 82"/>
            <xdr:cNvSpPr txBox="1">
              <a:spLocks noChangeArrowheads="1"/>
            </xdr:cNvSpPr>
          </xdr:nvSpPr>
          <xdr:spPr>
            <a:xfrm>
              <a:off x="669" y="551"/>
              <a:ext cx="17" cy="21"/>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Y</a:t>
              </a:r>
            </a:p>
          </xdr:txBody>
        </xdr:sp>
      </xdr:grpSp>
      <xdr:sp>
        <xdr:nvSpPr>
          <xdr:cNvPr id="18" name="TextBox 85"/>
          <xdr:cNvSpPr txBox="1">
            <a:spLocks noChangeArrowheads="1"/>
          </xdr:cNvSpPr>
        </xdr:nvSpPr>
        <xdr:spPr>
          <a:xfrm>
            <a:off x="118" y="359"/>
            <a:ext cx="158" cy="21"/>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proiezione sul piano XZ</a:t>
            </a:r>
          </a:p>
        </xdr:txBody>
      </xdr:sp>
      <xdr:sp>
        <xdr:nvSpPr>
          <xdr:cNvPr id="19" name="TextBox 86"/>
          <xdr:cNvSpPr txBox="1">
            <a:spLocks noChangeArrowheads="1"/>
          </xdr:cNvSpPr>
        </xdr:nvSpPr>
        <xdr:spPr>
          <a:xfrm>
            <a:off x="427" y="359"/>
            <a:ext cx="158" cy="21"/>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proiezione sul piano YZ</a:t>
            </a:r>
          </a:p>
        </xdr:txBody>
      </xdr:sp>
      <xdr:sp>
        <xdr:nvSpPr>
          <xdr:cNvPr id="20" name="Oval 87"/>
          <xdr:cNvSpPr>
            <a:spLocks/>
          </xdr:cNvSpPr>
        </xdr:nvSpPr>
        <xdr:spPr>
          <a:xfrm>
            <a:off x="205" y="445"/>
            <a:ext cx="8" cy="8"/>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89"/>
          <xdr:cNvSpPr>
            <a:spLocks/>
          </xdr:cNvSpPr>
        </xdr:nvSpPr>
        <xdr:spPr>
          <a:xfrm>
            <a:off x="637" y="445"/>
            <a:ext cx="8" cy="8"/>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90"/>
          <xdr:cNvSpPr>
            <a:spLocks/>
          </xdr:cNvSpPr>
        </xdr:nvSpPr>
        <xdr:spPr>
          <a:xfrm>
            <a:off x="211" y="450"/>
            <a:ext cx="0"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91"/>
          <xdr:cNvSpPr>
            <a:spLocks/>
          </xdr:cNvSpPr>
        </xdr:nvSpPr>
        <xdr:spPr>
          <a:xfrm flipH="1">
            <a:off x="99" y="401"/>
            <a:ext cx="220" cy="14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93"/>
          <xdr:cNvSpPr>
            <a:spLocks/>
          </xdr:cNvSpPr>
        </xdr:nvSpPr>
        <xdr:spPr>
          <a:xfrm>
            <a:off x="97" y="400"/>
            <a:ext cx="224" cy="1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94"/>
          <xdr:cNvSpPr>
            <a:spLocks/>
          </xdr:cNvSpPr>
        </xdr:nvSpPr>
        <xdr:spPr>
          <a:xfrm>
            <a:off x="99" y="521"/>
            <a:ext cx="37" cy="23"/>
          </a:xfrm>
          <a:prstGeom prst="line">
            <a:avLst/>
          </a:prstGeom>
          <a:noFill/>
          <a:ln w="2857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95"/>
          <xdr:cNvSpPr>
            <a:spLocks/>
          </xdr:cNvSpPr>
        </xdr:nvSpPr>
        <xdr:spPr>
          <a:xfrm flipH="1">
            <a:off x="132" y="493"/>
            <a:ext cx="81" cy="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96"/>
          <xdr:cNvSpPr>
            <a:spLocks/>
          </xdr:cNvSpPr>
        </xdr:nvSpPr>
        <xdr:spPr>
          <a:xfrm flipH="1">
            <a:off x="209" y="424"/>
            <a:ext cx="111" cy="71"/>
          </a:xfrm>
          <a:prstGeom prst="line">
            <a:avLst/>
          </a:prstGeom>
          <a:noFill/>
          <a:ln w="2857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97"/>
          <xdr:cNvSpPr>
            <a:spLocks/>
          </xdr:cNvSpPr>
        </xdr:nvSpPr>
        <xdr:spPr>
          <a:xfrm>
            <a:off x="283" y="400"/>
            <a:ext cx="37" cy="23"/>
          </a:xfrm>
          <a:prstGeom prst="line">
            <a:avLst/>
          </a:prstGeom>
          <a:noFill/>
          <a:ln w="2857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AutoShape 99"/>
          <xdr:cNvSpPr>
            <a:spLocks/>
          </xdr:cNvSpPr>
        </xdr:nvSpPr>
        <xdr:spPr>
          <a:xfrm rot="3414552">
            <a:off x="167" y="457"/>
            <a:ext cx="35" cy="14"/>
          </a:xfrm>
          <a:prstGeom prst="down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100"/>
          <xdr:cNvSpPr>
            <a:spLocks/>
          </xdr:cNvSpPr>
        </xdr:nvSpPr>
        <xdr:spPr>
          <a:xfrm flipH="1">
            <a:off x="386" y="400"/>
            <a:ext cx="255" cy="1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101"/>
          <xdr:cNvSpPr>
            <a:spLocks/>
          </xdr:cNvSpPr>
        </xdr:nvSpPr>
        <xdr:spPr>
          <a:xfrm flipH="1" flipV="1">
            <a:off x="386" y="400"/>
            <a:ext cx="255" cy="1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103"/>
          <xdr:cNvSpPr>
            <a:spLocks/>
          </xdr:cNvSpPr>
        </xdr:nvSpPr>
        <xdr:spPr>
          <a:xfrm flipH="1">
            <a:off x="476" y="522"/>
            <a:ext cx="37" cy="21"/>
          </a:xfrm>
          <a:prstGeom prst="line">
            <a:avLst/>
          </a:prstGeom>
          <a:noFill/>
          <a:ln w="2857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105"/>
          <xdr:cNvSpPr>
            <a:spLocks/>
          </xdr:cNvSpPr>
        </xdr:nvSpPr>
        <xdr:spPr>
          <a:xfrm flipV="1">
            <a:off x="385" y="424"/>
            <a:ext cx="124" cy="70"/>
          </a:xfrm>
          <a:prstGeom prst="line">
            <a:avLst/>
          </a:prstGeom>
          <a:noFill/>
          <a:ln w="2857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108"/>
          <xdr:cNvSpPr>
            <a:spLocks/>
          </xdr:cNvSpPr>
        </xdr:nvSpPr>
        <xdr:spPr>
          <a:xfrm flipH="1" flipV="1">
            <a:off x="385" y="494"/>
            <a:ext cx="90" cy="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AutoShape 110"/>
          <xdr:cNvSpPr>
            <a:spLocks/>
          </xdr:cNvSpPr>
        </xdr:nvSpPr>
        <xdr:spPr>
          <a:xfrm rot="3642249">
            <a:off x="599" y="457"/>
            <a:ext cx="35" cy="14"/>
          </a:xfrm>
          <a:prstGeom prst="down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TextBox 111"/>
          <xdr:cNvSpPr txBox="1">
            <a:spLocks noChangeArrowheads="1"/>
          </xdr:cNvSpPr>
        </xdr:nvSpPr>
        <xdr:spPr>
          <a:xfrm>
            <a:off x="84" y="513"/>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2</a:t>
            </a:r>
          </a:p>
        </xdr:txBody>
      </xdr:sp>
      <xdr:sp>
        <xdr:nvSpPr>
          <xdr:cNvPr id="37" name="TextBox 112"/>
          <xdr:cNvSpPr txBox="1">
            <a:spLocks noChangeArrowheads="1"/>
          </xdr:cNvSpPr>
        </xdr:nvSpPr>
        <xdr:spPr>
          <a:xfrm>
            <a:off x="199" y="430"/>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1</a:t>
            </a:r>
          </a:p>
        </xdr:txBody>
      </xdr:sp>
      <xdr:sp>
        <xdr:nvSpPr>
          <xdr:cNvPr id="38" name="TextBox 113"/>
          <xdr:cNvSpPr txBox="1">
            <a:spLocks noChangeArrowheads="1"/>
          </xdr:cNvSpPr>
        </xdr:nvSpPr>
        <xdr:spPr>
          <a:xfrm>
            <a:off x="646" y="440"/>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1</a:t>
            </a:r>
          </a:p>
        </xdr:txBody>
      </xdr:sp>
      <xdr:sp>
        <xdr:nvSpPr>
          <xdr:cNvPr id="39" name="TextBox 114"/>
          <xdr:cNvSpPr txBox="1">
            <a:spLocks noChangeArrowheads="1"/>
          </xdr:cNvSpPr>
        </xdr:nvSpPr>
        <xdr:spPr>
          <a:xfrm>
            <a:off x="126" y="545"/>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3</a:t>
            </a:r>
          </a:p>
        </xdr:txBody>
      </xdr:sp>
      <xdr:sp>
        <xdr:nvSpPr>
          <xdr:cNvPr id="40" name="TextBox 115"/>
          <xdr:cNvSpPr txBox="1">
            <a:spLocks noChangeArrowheads="1"/>
          </xdr:cNvSpPr>
        </xdr:nvSpPr>
        <xdr:spPr>
          <a:xfrm>
            <a:off x="205" y="498"/>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4</a:t>
            </a:r>
          </a:p>
        </xdr:txBody>
      </xdr:sp>
      <xdr:sp>
        <xdr:nvSpPr>
          <xdr:cNvPr id="41" name="TextBox 116"/>
          <xdr:cNvSpPr txBox="1">
            <a:spLocks noChangeArrowheads="1"/>
          </xdr:cNvSpPr>
        </xdr:nvSpPr>
        <xdr:spPr>
          <a:xfrm>
            <a:off x="322" y="417"/>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5</a:t>
            </a:r>
          </a:p>
        </xdr:txBody>
      </xdr:sp>
      <xdr:sp>
        <xdr:nvSpPr>
          <xdr:cNvPr id="42" name="TextBox 117"/>
          <xdr:cNvSpPr txBox="1">
            <a:spLocks noChangeArrowheads="1"/>
          </xdr:cNvSpPr>
        </xdr:nvSpPr>
        <xdr:spPr>
          <a:xfrm>
            <a:off x="279" y="383"/>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6</a:t>
            </a:r>
          </a:p>
        </xdr:txBody>
      </xdr:sp>
      <xdr:sp>
        <xdr:nvSpPr>
          <xdr:cNvPr id="43" name="TextBox 118"/>
          <xdr:cNvSpPr txBox="1">
            <a:spLocks noChangeArrowheads="1"/>
          </xdr:cNvSpPr>
        </xdr:nvSpPr>
        <xdr:spPr>
          <a:xfrm>
            <a:off x="510" y="523"/>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2</a:t>
            </a:r>
          </a:p>
        </xdr:txBody>
      </xdr:sp>
      <xdr:sp>
        <xdr:nvSpPr>
          <xdr:cNvPr id="44" name="TextBox 119"/>
          <xdr:cNvSpPr txBox="1">
            <a:spLocks noChangeArrowheads="1"/>
          </xdr:cNvSpPr>
        </xdr:nvSpPr>
        <xdr:spPr>
          <a:xfrm>
            <a:off x="469" y="545"/>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3</a:t>
            </a:r>
          </a:p>
        </xdr:txBody>
      </xdr:sp>
      <xdr:sp>
        <xdr:nvSpPr>
          <xdr:cNvPr id="45" name="TextBox 120"/>
          <xdr:cNvSpPr txBox="1">
            <a:spLocks noChangeArrowheads="1"/>
          </xdr:cNvSpPr>
        </xdr:nvSpPr>
        <xdr:spPr>
          <a:xfrm>
            <a:off x="372" y="487"/>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4</a:t>
            </a:r>
          </a:p>
        </xdr:txBody>
      </xdr:sp>
      <xdr:sp>
        <xdr:nvSpPr>
          <xdr:cNvPr id="46" name="TextBox 121"/>
          <xdr:cNvSpPr txBox="1">
            <a:spLocks noChangeArrowheads="1"/>
          </xdr:cNvSpPr>
        </xdr:nvSpPr>
        <xdr:spPr>
          <a:xfrm>
            <a:off x="496" y="410"/>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5</a:t>
            </a:r>
          </a:p>
        </xdr:txBody>
      </xdr:sp>
      <xdr:sp>
        <xdr:nvSpPr>
          <xdr:cNvPr id="47" name="TextBox 122"/>
          <xdr:cNvSpPr txBox="1">
            <a:spLocks noChangeArrowheads="1"/>
          </xdr:cNvSpPr>
        </xdr:nvSpPr>
        <xdr:spPr>
          <a:xfrm>
            <a:off x="544" y="383"/>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6</a:t>
            </a:r>
          </a:p>
        </xdr:txBody>
      </xdr:sp>
    </xdr:grpSp>
    <xdr:clientData/>
  </xdr:twoCellAnchor>
  <xdr:twoCellAnchor>
    <xdr:from>
      <xdr:col>0</xdr:col>
      <xdr:colOff>95250</xdr:colOff>
      <xdr:row>1</xdr:row>
      <xdr:rowOff>114300</xdr:rowOff>
    </xdr:from>
    <xdr:to>
      <xdr:col>6</xdr:col>
      <xdr:colOff>295275</xdr:colOff>
      <xdr:row>20</xdr:row>
      <xdr:rowOff>104775</xdr:rowOff>
    </xdr:to>
    <xdr:grpSp>
      <xdr:nvGrpSpPr>
        <xdr:cNvPr id="48" name="Group 133"/>
        <xdr:cNvGrpSpPr>
          <a:grpSpLocks/>
        </xdr:cNvGrpSpPr>
      </xdr:nvGrpSpPr>
      <xdr:grpSpPr>
        <a:xfrm>
          <a:off x="95250" y="352425"/>
          <a:ext cx="3857625" cy="3143250"/>
          <a:chOff x="10" y="37"/>
          <a:chExt cx="405" cy="330"/>
        </a:xfrm>
        <a:solidFill>
          <a:srgbClr val="FFFFFF"/>
        </a:solidFill>
      </xdr:grpSpPr>
      <xdr:sp>
        <xdr:nvSpPr>
          <xdr:cNvPr id="49" name="TextBox 16"/>
          <xdr:cNvSpPr txBox="1">
            <a:spLocks noChangeArrowheads="1"/>
          </xdr:cNvSpPr>
        </xdr:nvSpPr>
        <xdr:spPr>
          <a:xfrm>
            <a:off x="23" y="346"/>
            <a:ext cx="17" cy="21"/>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X</a:t>
            </a:r>
          </a:p>
        </xdr:txBody>
      </xdr:sp>
      <xdr:sp>
        <xdr:nvSpPr>
          <xdr:cNvPr id="50" name="Line 51"/>
          <xdr:cNvSpPr>
            <a:spLocks/>
          </xdr:cNvSpPr>
        </xdr:nvSpPr>
        <xdr:spPr>
          <a:xfrm>
            <a:off x="292" y="105"/>
            <a:ext cx="44" cy="57"/>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2"/>
          <xdr:cNvSpPr>
            <a:spLocks/>
          </xdr:cNvSpPr>
        </xdr:nvSpPr>
        <xdr:spPr>
          <a:xfrm flipH="1">
            <a:off x="243" y="105"/>
            <a:ext cx="51" cy="17"/>
          </a:xfrm>
          <a:prstGeom prst="line">
            <a:avLst/>
          </a:prstGeom>
          <a:noFill/>
          <a:ln w="2857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1"/>
          <xdr:cNvSpPr>
            <a:spLocks/>
          </xdr:cNvSpPr>
        </xdr:nvSpPr>
        <xdr:spPr>
          <a:xfrm flipH="1">
            <a:off x="10" y="236"/>
            <a:ext cx="104" cy="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3" name="Line 2"/>
          <xdr:cNvSpPr>
            <a:spLocks/>
          </xdr:cNvSpPr>
        </xdr:nvSpPr>
        <xdr:spPr>
          <a:xfrm>
            <a:off x="115" y="236"/>
            <a:ext cx="29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4" name="Line 3"/>
          <xdr:cNvSpPr>
            <a:spLocks/>
          </xdr:cNvSpPr>
        </xdr:nvSpPr>
        <xdr:spPr>
          <a:xfrm flipV="1">
            <a:off x="115" y="37"/>
            <a:ext cx="0" cy="19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5" name="Line 4"/>
          <xdr:cNvSpPr>
            <a:spLocks/>
          </xdr:cNvSpPr>
        </xdr:nvSpPr>
        <xdr:spPr>
          <a:xfrm>
            <a:off x="40" y="324"/>
            <a:ext cx="257"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5"/>
          <xdr:cNvSpPr>
            <a:spLocks/>
          </xdr:cNvSpPr>
        </xdr:nvSpPr>
        <xdr:spPr>
          <a:xfrm>
            <a:off x="40" y="178"/>
            <a:ext cx="257"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6"/>
          <xdr:cNvSpPr>
            <a:spLocks/>
          </xdr:cNvSpPr>
        </xdr:nvSpPr>
        <xdr:spPr>
          <a:xfrm>
            <a:off x="115" y="89"/>
            <a:ext cx="257"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7"/>
          <xdr:cNvSpPr>
            <a:spLocks/>
          </xdr:cNvSpPr>
        </xdr:nvSpPr>
        <xdr:spPr>
          <a:xfrm>
            <a:off x="114" y="236"/>
            <a:ext cx="257" cy="0"/>
          </a:xfrm>
          <a:prstGeom prst="line">
            <a:avLst/>
          </a:prstGeom>
          <a:noFill/>
          <a:ln w="2857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8"/>
          <xdr:cNvSpPr>
            <a:spLocks/>
          </xdr:cNvSpPr>
        </xdr:nvSpPr>
        <xdr:spPr>
          <a:xfrm flipV="1">
            <a:off x="39" y="236"/>
            <a:ext cx="75" cy="88"/>
          </a:xfrm>
          <a:prstGeom prst="line">
            <a:avLst/>
          </a:prstGeom>
          <a:noFill/>
          <a:ln w="2857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9"/>
          <xdr:cNvSpPr>
            <a:spLocks/>
          </xdr:cNvSpPr>
        </xdr:nvSpPr>
        <xdr:spPr>
          <a:xfrm flipV="1">
            <a:off x="40" y="89"/>
            <a:ext cx="75" cy="89"/>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10"/>
          <xdr:cNvSpPr>
            <a:spLocks/>
          </xdr:cNvSpPr>
        </xdr:nvSpPr>
        <xdr:spPr>
          <a:xfrm>
            <a:off x="41" y="178"/>
            <a:ext cx="0" cy="146"/>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11"/>
          <xdr:cNvSpPr>
            <a:spLocks/>
          </xdr:cNvSpPr>
        </xdr:nvSpPr>
        <xdr:spPr>
          <a:xfrm>
            <a:off x="115" y="89"/>
            <a:ext cx="0" cy="147"/>
          </a:xfrm>
          <a:prstGeom prst="line">
            <a:avLst/>
          </a:prstGeom>
          <a:noFill/>
          <a:ln w="2857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12"/>
          <xdr:cNvSpPr>
            <a:spLocks/>
          </xdr:cNvSpPr>
        </xdr:nvSpPr>
        <xdr:spPr>
          <a:xfrm flipV="1">
            <a:off x="296" y="90"/>
            <a:ext cx="75" cy="9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13"/>
          <xdr:cNvSpPr>
            <a:spLocks/>
          </xdr:cNvSpPr>
        </xdr:nvSpPr>
        <xdr:spPr>
          <a:xfrm flipV="1">
            <a:off x="295" y="236"/>
            <a:ext cx="76" cy="88"/>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14"/>
          <xdr:cNvSpPr>
            <a:spLocks/>
          </xdr:cNvSpPr>
        </xdr:nvSpPr>
        <xdr:spPr>
          <a:xfrm>
            <a:off x="371" y="89"/>
            <a:ext cx="0" cy="14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15"/>
          <xdr:cNvSpPr>
            <a:spLocks/>
          </xdr:cNvSpPr>
        </xdr:nvSpPr>
        <xdr:spPr>
          <a:xfrm>
            <a:off x="296" y="180"/>
            <a:ext cx="0" cy="14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TextBox 17"/>
          <xdr:cNvSpPr txBox="1">
            <a:spLocks noChangeArrowheads="1"/>
          </xdr:cNvSpPr>
        </xdr:nvSpPr>
        <xdr:spPr>
          <a:xfrm>
            <a:off x="399" y="244"/>
            <a:ext cx="16" cy="21"/>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Y</a:t>
            </a:r>
          </a:p>
        </xdr:txBody>
      </xdr:sp>
      <xdr:sp>
        <xdr:nvSpPr>
          <xdr:cNvPr id="68" name="TextBox 18"/>
          <xdr:cNvSpPr txBox="1">
            <a:spLocks noChangeArrowheads="1"/>
          </xdr:cNvSpPr>
        </xdr:nvSpPr>
        <xdr:spPr>
          <a:xfrm>
            <a:off x="93" y="40"/>
            <a:ext cx="20" cy="23"/>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Z</a:t>
            </a:r>
          </a:p>
        </xdr:txBody>
      </xdr:sp>
      <xdr:sp>
        <xdr:nvSpPr>
          <xdr:cNvPr id="69" name="Line 19"/>
          <xdr:cNvSpPr>
            <a:spLocks/>
          </xdr:cNvSpPr>
        </xdr:nvSpPr>
        <xdr:spPr>
          <a:xfrm flipH="1">
            <a:off x="296" y="91"/>
            <a:ext cx="75" cy="2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TextBox 20"/>
          <xdr:cNvSpPr txBox="1">
            <a:spLocks noChangeArrowheads="1"/>
          </xdr:cNvSpPr>
        </xdr:nvSpPr>
        <xdr:spPr>
          <a:xfrm>
            <a:off x="371" y="69"/>
            <a:ext cx="21" cy="24"/>
          </a:xfrm>
          <a:prstGeom prst="rect">
            <a:avLst/>
          </a:prstGeom>
          <a:noFill/>
          <a:ln w="9525" cmpd="sng">
            <a:noFill/>
          </a:ln>
        </xdr:spPr>
        <xdr:txBody>
          <a:bodyPr vertOverflow="clip" wrap="square">
            <a:spAutoFit/>
          </a:bodyPr>
          <a:p>
            <a:pPr algn="l">
              <a:defRPr/>
            </a:pPr>
            <a:r>
              <a:rPr lang="en-US" cap="none" sz="1200" b="0" i="0" u="none" baseline="0"/>
              <a:t>A</a:t>
            </a:r>
          </a:p>
        </xdr:txBody>
      </xdr:sp>
      <xdr:sp>
        <xdr:nvSpPr>
          <xdr:cNvPr id="71" name="TextBox 21"/>
          <xdr:cNvSpPr txBox="1">
            <a:spLocks noChangeArrowheads="1"/>
          </xdr:cNvSpPr>
        </xdr:nvSpPr>
        <xdr:spPr>
          <a:xfrm>
            <a:off x="118" y="215"/>
            <a:ext cx="21" cy="24"/>
          </a:xfrm>
          <a:prstGeom prst="rect">
            <a:avLst/>
          </a:prstGeom>
          <a:noFill/>
          <a:ln w="9525" cmpd="sng">
            <a:noFill/>
          </a:ln>
        </xdr:spPr>
        <xdr:txBody>
          <a:bodyPr vertOverflow="clip" wrap="square">
            <a:spAutoFit/>
          </a:bodyPr>
          <a:p>
            <a:pPr algn="l">
              <a:defRPr/>
            </a:pPr>
            <a:r>
              <a:rPr lang="en-US" cap="none" sz="1200" b="0" i="0" u="none" baseline="0"/>
              <a:t>H</a:t>
            </a:r>
          </a:p>
        </xdr:txBody>
      </xdr:sp>
      <xdr:sp>
        <xdr:nvSpPr>
          <xdr:cNvPr id="72" name="TextBox 22"/>
          <xdr:cNvSpPr txBox="1">
            <a:spLocks noChangeArrowheads="1"/>
          </xdr:cNvSpPr>
        </xdr:nvSpPr>
        <xdr:spPr>
          <a:xfrm>
            <a:off x="23" y="170"/>
            <a:ext cx="20" cy="24"/>
          </a:xfrm>
          <a:prstGeom prst="rect">
            <a:avLst/>
          </a:prstGeom>
          <a:noFill/>
          <a:ln w="9525" cmpd="sng">
            <a:noFill/>
          </a:ln>
        </xdr:spPr>
        <xdr:txBody>
          <a:bodyPr vertOverflow="clip" wrap="square">
            <a:spAutoFit/>
          </a:bodyPr>
          <a:p>
            <a:pPr algn="l">
              <a:defRPr/>
            </a:pPr>
            <a:r>
              <a:rPr lang="en-US" cap="none" sz="1200" b="0" i="0" u="none" baseline="0"/>
              <a:t>F</a:t>
            </a:r>
          </a:p>
        </xdr:txBody>
      </xdr:sp>
      <xdr:sp>
        <xdr:nvSpPr>
          <xdr:cNvPr id="73" name="TextBox 23"/>
          <xdr:cNvSpPr txBox="1">
            <a:spLocks noChangeArrowheads="1"/>
          </xdr:cNvSpPr>
        </xdr:nvSpPr>
        <xdr:spPr>
          <a:xfrm>
            <a:off x="20" y="310"/>
            <a:ext cx="22" cy="24"/>
          </a:xfrm>
          <a:prstGeom prst="rect">
            <a:avLst/>
          </a:prstGeom>
          <a:noFill/>
          <a:ln w="9525" cmpd="sng">
            <a:noFill/>
          </a:ln>
        </xdr:spPr>
        <xdr:txBody>
          <a:bodyPr vertOverflow="clip" wrap="square">
            <a:spAutoFit/>
          </a:bodyPr>
          <a:p>
            <a:pPr algn="l">
              <a:defRPr/>
            </a:pPr>
            <a:r>
              <a:rPr lang="en-US" cap="none" sz="1200" b="0" i="0" u="none" baseline="0"/>
              <a:t>G</a:t>
            </a:r>
          </a:p>
        </xdr:txBody>
      </xdr:sp>
      <xdr:sp>
        <xdr:nvSpPr>
          <xdr:cNvPr id="74" name="TextBox 24"/>
          <xdr:cNvSpPr txBox="1">
            <a:spLocks noChangeArrowheads="1"/>
          </xdr:cNvSpPr>
        </xdr:nvSpPr>
        <xdr:spPr>
          <a:xfrm>
            <a:off x="114" y="69"/>
            <a:ext cx="21" cy="24"/>
          </a:xfrm>
          <a:prstGeom prst="rect">
            <a:avLst/>
          </a:prstGeom>
          <a:noFill/>
          <a:ln w="9525" cmpd="sng">
            <a:noFill/>
          </a:ln>
        </xdr:spPr>
        <xdr:txBody>
          <a:bodyPr vertOverflow="clip" wrap="square">
            <a:spAutoFit/>
          </a:bodyPr>
          <a:p>
            <a:pPr algn="l">
              <a:defRPr/>
            </a:pPr>
            <a:r>
              <a:rPr lang="en-US" cap="none" sz="1200" b="0" i="0" u="none" baseline="0"/>
              <a:t>E</a:t>
            </a:r>
          </a:p>
        </xdr:txBody>
      </xdr:sp>
      <xdr:sp>
        <xdr:nvSpPr>
          <xdr:cNvPr id="75" name="TextBox 25"/>
          <xdr:cNvSpPr txBox="1">
            <a:spLocks noChangeArrowheads="1"/>
          </xdr:cNvSpPr>
        </xdr:nvSpPr>
        <xdr:spPr>
          <a:xfrm>
            <a:off x="285" y="328"/>
            <a:ext cx="22" cy="24"/>
          </a:xfrm>
          <a:prstGeom prst="rect">
            <a:avLst/>
          </a:prstGeom>
          <a:noFill/>
          <a:ln w="9525" cmpd="sng">
            <a:noFill/>
          </a:ln>
        </xdr:spPr>
        <xdr:txBody>
          <a:bodyPr vertOverflow="clip" wrap="square">
            <a:spAutoFit/>
          </a:bodyPr>
          <a:p>
            <a:pPr algn="l">
              <a:defRPr/>
            </a:pPr>
            <a:r>
              <a:rPr lang="en-US" cap="none" sz="1200" b="0" i="0" u="none" baseline="0"/>
              <a:t>C</a:t>
            </a:r>
          </a:p>
        </xdr:txBody>
      </xdr:sp>
      <xdr:sp>
        <xdr:nvSpPr>
          <xdr:cNvPr id="76" name="TextBox 26"/>
          <xdr:cNvSpPr txBox="1">
            <a:spLocks noChangeArrowheads="1"/>
          </xdr:cNvSpPr>
        </xdr:nvSpPr>
        <xdr:spPr>
          <a:xfrm>
            <a:off x="373" y="213"/>
            <a:ext cx="22" cy="24"/>
          </a:xfrm>
          <a:prstGeom prst="rect">
            <a:avLst/>
          </a:prstGeom>
          <a:noFill/>
          <a:ln w="9525" cmpd="sng">
            <a:noFill/>
          </a:ln>
        </xdr:spPr>
        <xdr:txBody>
          <a:bodyPr vertOverflow="clip" wrap="square">
            <a:spAutoFit/>
          </a:bodyPr>
          <a:p>
            <a:pPr algn="l">
              <a:defRPr/>
            </a:pPr>
            <a:r>
              <a:rPr lang="en-US" cap="none" sz="1200" b="0" i="0" u="none" baseline="0"/>
              <a:t>D</a:t>
            </a:r>
          </a:p>
        </xdr:txBody>
      </xdr:sp>
      <xdr:sp>
        <xdr:nvSpPr>
          <xdr:cNvPr id="77" name="TextBox 27"/>
          <xdr:cNvSpPr txBox="1">
            <a:spLocks noChangeArrowheads="1"/>
          </xdr:cNvSpPr>
        </xdr:nvSpPr>
        <xdr:spPr>
          <a:xfrm>
            <a:off x="286" y="158"/>
            <a:ext cx="21" cy="24"/>
          </a:xfrm>
          <a:prstGeom prst="rect">
            <a:avLst/>
          </a:prstGeom>
          <a:noFill/>
          <a:ln w="9525" cmpd="sng">
            <a:noFill/>
          </a:ln>
        </xdr:spPr>
        <xdr:txBody>
          <a:bodyPr vertOverflow="clip" wrap="square">
            <a:spAutoFit/>
          </a:bodyPr>
          <a:p>
            <a:pPr algn="l">
              <a:defRPr/>
            </a:pPr>
            <a:r>
              <a:rPr lang="en-US" cap="none" sz="1200" b="0" i="0" u="none" baseline="0"/>
              <a:t>B</a:t>
            </a:r>
          </a:p>
        </xdr:txBody>
      </xdr:sp>
      <xdr:sp>
        <xdr:nvSpPr>
          <xdr:cNvPr id="78" name="Line 28"/>
          <xdr:cNvSpPr>
            <a:spLocks/>
          </xdr:cNvSpPr>
        </xdr:nvSpPr>
        <xdr:spPr>
          <a:xfrm flipV="1">
            <a:off x="41" y="91"/>
            <a:ext cx="331" cy="230"/>
          </a:xfrm>
          <a:prstGeom prst="line">
            <a:avLst/>
          </a:prstGeom>
          <a:noFill/>
          <a:ln w="9525" cmpd="sng">
            <a:solidFill>
              <a:srgbClr val="3366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29"/>
          <xdr:cNvSpPr>
            <a:spLocks/>
          </xdr:cNvSpPr>
        </xdr:nvSpPr>
        <xdr:spPr>
          <a:xfrm>
            <a:off x="116" y="90"/>
            <a:ext cx="180" cy="234"/>
          </a:xfrm>
          <a:prstGeom prst="line">
            <a:avLst/>
          </a:prstGeom>
          <a:noFill/>
          <a:ln w="9525" cmpd="sng">
            <a:solidFill>
              <a:srgbClr val="FF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30"/>
          <xdr:cNvSpPr>
            <a:spLocks/>
          </xdr:cNvSpPr>
        </xdr:nvSpPr>
        <xdr:spPr>
          <a:xfrm flipH="1" flipV="1">
            <a:off x="41" y="180"/>
            <a:ext cx="329" cy="56"/>
          </a:xfrm>
          <a:prstGeom prst="line">
            <a:avLst/>
          </a:prstGeom>
          <a:noFill/>
          <a:ln w="9525" cmpd="sng">
            <a:solidFill>
              <a:srgbClr val="339966"/>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31"/>
          <xdr:cNvSpPr>
            <a:spLocks/>
          </xdr:cNvSpPr>
        </xdr:nvSpPr>
        <xdr:spPr>
          <a:xfrm flipH="1">
            <a:off x="114" y="178"/>
            <a:ext cx="182" cy="57"/>
          </a:xfrm>
          <a:prstGeom prst="line">
            <a:avLst/>
          </a:prstGeom>
          <a:noFill/>
          <a:ln w="9525" cmpd="sng">
            <a:solidFill>
              <a:srgbClr val="FF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33"/>
          <xdr:cNvSpPr>
            <a:spLocks/>
          </xdr:cNvSpPr>
        </xdr:nvSpPr>
        <xdr:spPr>
          <a:xfrm flipH="1">
            <a:off x="311" y="277"/>
            <a:ext cx="0" cy="26"/>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34"/>
          <xdr:cNvSpPr>
            <a:spLocks/>
          </xdr:cNvSpPr>
        </xdr:nvSpPr>
        <xdr:spPr>
          <a:xfrm>
            <a:off x="323" y="240"/>
            <a:ext cx="0" cy="49"/>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35"/>
          <xdr:cNvSpPr>
            <a:spLocks/>
          </xdr:cNvSpPr>
        </xdr:nvSpPr>
        <xdr:spPr>
          <a:xfrm flipH="1" flipV="1">
            <a:off x="335" y="201"/>
            <a:ext cx="0" cy="76"/>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36"/>
          <xdr:cNvSpPr>
            <a:spLocks/>
          </xdr:cNvSpPr>
        </xdr:nvSpPr>
        <xdr:spPr>
          <a:xfrm>
            <a:off x="347" y="165"/>
            <a:ext cx="0" cy="97"/>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37"/>
          <xdr:cNvSpPr>
            <a:spLocks/>
          </xdr:cNvSpPr>
        </xdr:nvSpPr>
        <xdr:spPr>
          <a:xfrm>
            <a:off x="359" y="125"/>
            <a:ext cx="0" cy="121"/>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40"/>
          <xdr:cNvSpPr>
            <a:spLocks/>
          </xdr:cNvSpPr>
        </xdr:nvSpPr>
        <xdr:spPr>
          <a:xfrm flipV="1">
            <a:off x="166" y="165"/>
            <a:ext cx="171" cy="134"/>
          </a:xfrm>
          <a:prstGeom prst="line">
            <a:avLst/>
          </a:prstGeom>
          <a:noFill/>
          <a:ln w="2857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42"/>
          <xdr:cNvSpPr>
            <a:spLocks/>
          </xdr:cNvSpPr>
        </xdr:nvSpPr>
        <xdr:spPr>
          <a:xfrm flipH="1">
            <a:off x="123" y="298"/>
            <a:ext cx="43" cy="15"/>
          </a:xfrm>
          <a:prstGeom prst="line">
            <a:avLst/>
          </a:prstGeom>
          <a:noFill/>
          <a:ln w="2857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Oval 43"/>
          <xdr:cNvSpPr>
            <a:spLocks/>
          </xdr:cNvSpPr>
        </xdr:nvSpPr>
        <xdr:spPr>
          <a:xfrm>
            <a:off x="164" y="293"/>
            <a:ext cx="8" cy="9"/>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Oval 45"/>
          <xdr:cNvSpPr>
            <a:spLocks/>
          </xdr:cNvSpPr>
        </xdr:nvSpPr>
        <xdr:spPr>
          <a:xfrm>
            <a:off x="288" y="101"/>
            <a:ext cx="8" cy="8"/>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Oval 48"/>
          <xdr:cNvSpPr>
            <a:spLocks/>
          </xdr:cNvSpPr>
        </xdr:nvSpPr>
        <xdr:spPr>
          <a:xfrm>
            <a:off x="332" y="160"/>
            <a:ext cx="8" cy="8"/>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49"/>
          <xdr:cNvSpPr>
            <a:spLocks/>
          </xdr:cNvSpPr>
        </xdr:nvSpPr>
        <xdr:spPr>
          <a:xfrm>
            <a:off x="76" y="250"/>
            <a:ext cx="49" cy="62"/>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Oval 47"/>
          <xdr:cNvSpPr>
            <a:spLocks/>
          </xdr:cNvSpPr>
        </xdr:nvSpPr>
        <xdr:spPr>
          <a:xfrm>
            <a:off x="121" y="308"/>
            <a:ext cx="8" cy="8"/>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50"/>
          <xdr:cNvSpPr>
            <a:spLocks/>
          </xdr:cNvSpPr>
        </xdr:nvSpPr>
        <xdr:spPr>
          <a:xfrm flipV="1">
            <a:off x="77" y="123"/>
            <a:ext cx="166" cy="130"/>
          </a:xfrm>
          <a:prstGeom prst="line">
            <a:avLst/>
          </a:prstGeom>
          <a:noFill/>
          <a:ln w="2857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Oval 46"/>
          <xdr:cNvSpPr>
            <a:spLocks/>
          </xdr:cNvSpPr>
        </xdr:nvSpPr>
        <xdr:spPr>
          <a:xfrm>
            <a:off x="73" y="248"/>
            <a:ext cx="8" cy="8"/>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Oval 44"/>
          <xdr:cNvSpPr>
            <a:spLocks/>
          </xdr:cNvSpPr>
        </xdr:nvSpPr>
        <xdr:spPr>
          <a:xfrm>
            <a:off x="239" y="118"/>
            <a:ext cx="8" cy="8"/>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AutoShape 53"/>
          <xdr:cNvSpPr>
            <a:spLocks/>
          </xdr:cNvSpPr>
        </xdr:nvSpPr>
        <xdr:spPr>
          <a:xfrm rot="3186855">
            <a:off x="299" y="174"/>
            <a:ext cx="35" cy="15"/>
          </a:xfrm>
          <a:prstGeom prst="down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AutoShape 54"/>
          <xdr:cNvSpPr>
            <a:spLocks/>
          </xdr:cNvSpPr>
        </xdr:nvSpPr>
        <xdr:spPr>
          <a:xfrm rot="19372798">
            <a:off x="306" y="114"/>
            <a:ext cx="14" cy="36"/>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TextBox 57"/>
          <xdr:cNvSpPr txBox="1">
            <a:spLocks noChangeArrowheads="1"/>
          </xdr:cNvSpPr>
        </xdr:nvSpPr>
        <xdr:spPr>
          <a:xfrm>
            <a:off x="337" y="147"/>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1</a:t>
            </a:r>
          </a:p>
        </xdr:txBody>
      </xdr:sp>
      <xdr:sp>
        <xdr:nvSpPr>
          <xdr:cNvPr id="100" name="TextBox 58"/>
          <xdr:cNvSpPr txBox="1">
            <a:spLocks noChangeArrowheads="1"/>
          </xdr:cNvSpPr>
        </xdr:nvSpPr>
        <xdr:spPr>
          <a:xfrm>
            <a:off x="162" y="275"/>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2</a:t>
            </a:r>
          </a:p>
        </xdr:txBody>
      </xdr:sp>
      <xdr:sp>
        <xdr:nvSpPr>
          <xdr:cNvPr id="101" name="TextBox 59"/>
          <xdr:cNvSpPr txBox="1">
            <a:spLocks noChangeArrowheads="1"/>
          </xdr:cNvSpPr>
        </xdr:nvSpPr>
        <xdr:spPr>
          <a:xfrm>
            <a:off x="120" y="291"/>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3</a:t>
            </a:r>
          </a:p>
        </xdr:txBody>
      </xdr:sp>
      <xdr:sp>
        <xdr:nvSpPr>
          <xdr:cNvPr id="102" name="TextBox 60"/>
          <xdr:cNvSpPr txBox="1">
            <a:spLocks noChangeArrowheads="1"/>
          </xdr:cNvSpPr>
        </xdr:nvSpPr>
        <xdr:spPr>
          <a:xfrm>
            <a:off x="60" y="244"/>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4</a:t>
            </a:r>
          </a:p>
        </xdr:txBody>
      </xdr:sp>
      <xdr:sp>
        <xdr:nvSpPr>
          <xdr:cNvPr id="103" name="TextBox 61"/>
          <xdr:cNvSpPr txBox="1">
            <a:spLocks noChangeArrowheads="1"/>
          </xdr:cNvSpPr>
        </xdr:nvSpPr>
        <xdr:spPr>
          <a:xfrm>
            <a:off x="227" y="109"/>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5</a:t>
            </a:r>
          </a:p>
        </xdr:txBody>
      </xdr:sp>
      <xdr:sp>
        <xdr:nvSpPr>
          <xdr:cNvPr id="104" name="TextBox 62"/>
          <xdr:cNvSpPr txBox="1">
            <a:spLocks noChangeArrowheads="1"/>
          </xdr:cNvSpPr>
        </xdr:nvSpPr>
        <xdr:spPr>
          <a:xfrm>
            <a:off x="279" y="89"/>
            <a:ext cx="15" cy="20"/>
          </a:xfrm>
          <a:prstGeom prst="rect">
            <a:avLst/>
          </a:prstGeom>
          <a:noFill/>
          <a:ln w="9525" cmpd="sng">
            <a:noFill/>
          </a:ln>
        </xdr:spPr>
        <xdr:txBody>
          <a:bodyPr vertOverflow="clip" wrap="square">
            <a:spAutoFit/>
          </a:bodyPr>
          <a:p>
            <a:pPr algn="l">
              <a:defRPr/>
            </a:pPr>
            <a:r>
              <a:rPr lang="en-US" cap="none" sz="900" b="1" i="0" u="none" baseline="0">
                <a:latin typeface="Arial"/>
                <a:ea typeface="Arial"/>
                <a:cs typeface="Arial"/>
              </a:rPr>
              <a:t>6</a:t>
            </a:r>
          </a:p>
        </xdr:txBody>
      </xdr:sp>
      <xdr:sp>
        <xdr:nvSpPr>
          <xdr:cNvPr id="105" name="Line 63"/>
          <xdr:cNvSpPr>
            <a:spLocks/>
          </xdr:cNvSpPr>
        </xdr:nvSpPr>
        <xdr:spPr>
          <a:xfrm>
            <a:off x="305" y="295"/>
            <a:ext cx="0" cy="18"/>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Line 64"/>
          <xdr:cNvSpPr>
            <a:spLocks/>
          </xdr:cNvSpPr>
        </xdr:nvSpPr>
        <xdr:spPr>
          <a:xfrm>
            <a:off x="317" y="253"/>
            <a:ext cx="0" cy="44"/>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Line 65"/>
          <xdr:cNvSpPr>
            <a:spLocks/>
          </xdr:cNvSpPr>
        </xdr:nvSpPr>
        <xdr:spPr>
          <a:xfrm>
            <a:off x="329" y="223"/>
            <a:ext cx="0" cy="60"/>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Line 66"/>
          <xdr:cNvSpPr>
            <a:spLocks/>
          </xdr:cNvSpPr>
        </xdr:nvSpPr>
        <xdr:spPr>
          <a:xfrm>
            <a:off x="341" y="181"/>
            <a:ext cx="0" cy="90"/>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9" name="Line 125"/>
          <xdr:cNvSpPr>
            <a:spLocks/>
          </xdr:cNvSpPr>
        </xdr:nvSpPr>
        <xdr:spPr>
          <a:xfrm>
            <a:off x="353" y="144"/>
            <a:ext cx="0" cy="110"/>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Line 126"/>
          <xdr:cNvSpPr>
            <a:spLocks/>
          </xdr:cNvSpPr>
        </xdr:nvSpPr>
        <xdr:spPr>
          <a:xfrm>
            <a:off x="365" y="111"/>
            <a:ext cx="0" cy="130"/>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0.903</cdr:x>
      <cdr:y>0.2235</cdr:y>
    </cdr:from>
    <cdr:to>
      <cdr:x>0.93275</cdr:x>
      <cdr:y>0.32125</cdr:y>
    </cdr:to>
    <cdr:sp>
      <cdr:nvSpPr>
        <cdr:cNvPr id="1" name="TextBox 1"/>
        <cdr:cNvSpPr txBox="1">
          <a:spLocks noChangeArrowheads="1"/>
        </cdr:cNvSpPr>
      </cdr:nvSpPr>
      <cdr:spPr>
        <a:xfrm>
          <a:off x="2876550" y="561975"/>
          <a:ext cx="95250" cy="2476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0.923</cdr:x>
      <cdr:y>0.066</cdr:y>
    </cdr:from>
    <cdr:to>
      <cdr:x>1</cdr:x>
      <cdr:y>0.19375</cdr:y>
    </cdr:to>
    <cdr:sp>
      <cdr:nvSpPr>
        <cdr:cNvPr id="2" name="TextBox 2"/>
        <cdr:cNvSpPr txBox="1">
          <a:spLocks noChangeArrowheads="1"/>
        </cdr:cNvSpPr>
      </cdr:nvSpPr>
      <cdr:spPr>
        <a:xfrm>
          <a:off x="2943225" y="161925"/>
          <a:ext cx="247650" cy="323850"/>
        </a:xfrm>
        <a:prstGeom prst="rect">
          <a:avLst/>
        </a:prstGeom>
        <a:noFill/>
        <a:ln w="9525" cmpd="sng">
          <a:noFill/>
        </a:ln>
      </cdr:spPr>
      <cdr:txBody>
        <a:bodyPr vertOverflow="clip" wrap="square"/>
        <a:p>
          <a:pPr algn="l">
            <a:defRPr/>
          </a:pPr>
          <a:r>
            <a:rPr lang="en-US" cap="none" sz="1450" b="1" i="0" u="none" baseline="0">
              <a:solidFill>
                <a:srgbClr val="FF0000"/>
              </a:solidFill>
              <a:latin typeface="Arial"/>
              <a:ea typeface="Arial"/>
              <a:cs typeface="Arial"/>
            </a:rPr>
            <a:t>Z</a:t>
          </a:r>
        </a:p>
      </cdr:txBody>
    </cdr:sp>
  </cdr:relSizeAnchor>
  <cdr:relSizeAnchor xmlns:cdr="http://schemas.openxmlformats.org/drawingml/2006/chartDrawing">
    <cdr:from>
      <cdr:x>0.0345</cdr:x>
      <cdr:y>0.679</cdr:y>
    </cdr:from>
    <cdr:to>
      <cdr:x>0.109</cdr:x>
      <cdr:y>0.80425</cdr:y>
    </cdr:to>
    <cdr:sp>
      <cdr:nvSpPr>
        <cdr:cNvPr id="3" name="TextBox 3"/>
        <cdr:cNvSpPr txBox="1">
          <a:spLocks noChangeArrowheads="1"/>
        </cdr:cNvSpPr>
      </cdr:nvSpPr>
      <cdr:spPr>
        <a:xfrm>
          <a:off x="104775" y="1714500"/>
          <a:ext cx="238125" cy="314325"/>
        </a:xfrm>
        <a:prstGeom prst="rect">
          <a:avLst/>
        </a:prstGeom>
        <a:noFill/>
        <a:ln w="9525" cmpd="sng">
          <a:noFill/>
        </a:ln>
      </cdr:spPr>
      <cdr:txBody>
        <a:bodyPr vertOverflow="clip" wrap="square"/>
        <a:p>
          <a:pPr algn="l">
            <a:defRPr/>
          </a:pPr>
          <a:r>
            <a:rPr lang="en-US" cap="none" sz="1450" b="1" i="0" u="none" baseline="0">
              <a:solidFill>
                <a:srgbClr val="FF0000"/>
              </a:solidFill>
              <a:latin typeface="Arial"/>
              <a:ea typeface="Arial"/>
              <a:cs typeface="Arial"/>
            </a:rPr>
            <a:t>X</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0.0995</cdr:y>
    </cdr:from>
    <cdr:to>
      <cdr:x>0.0895</cdr:x>
      <cdr:y>0.199</cdr:y>
    </cdr:to>
    <cdr:sp>
      <cdr:nvSpPr>
        <cdr:cNvPr id="1" name="TextBox 1"/>
        <cdr:cNvSpPr txBox="1">
          <a:spLocks noChangeArrowheads="1"/>
        </cdr:cNvSpPr>
      </cdr:nvSpPr>
      <cdr:spPr>
        <a:xfrm>
          <a:off x="19050" y="247650"/>
          <a:ext cx="266700" cy="247650"/>
        </a:xfrm>
        <a:prstGeom prst="rect">
          <a:avLst/>
        </a:prstGeom>
        <a:noFill/>
        <a:ln w="9525" cmpd="sng">
          <a:noFill/>
        </a:ln>
      </cdr:spPr>
      <cdr:txBody>
        <a:bodyPr vertOverflow="clip" wrap="square"/>
        <a:p>
          <a:pPr algn="l">
            <a:defRPr/>
          </a:pPr>
          <a:r>
            <a:rPr lang="en-US" cap="none" sz="1450" b="1" i="0" u="none" baseline="0">
              <a:solidFill>
                <a:srgbClr val="FF0000"/>
              </a:solidFill>
              <a:latin typeface="Arial"/>
              <a:ea typeface="Arial"/>
              <a:cs typeface="Arial"/>
            </a:rPr>
            <a:t>Z</a:t>
          </a:r>
        </a:p>
      </cdr:txBody>
    </cdr:sp>
  </cdr:relSizeAnchor>
  <cdr:relSizeAnchor xmlns:cdr="http://schemas.openxmlformats.org/drawingml/2006/chartDrawing">
    <cdr:from>
      <cdr:x>0.8775</cdr:x>
      <cdr:y>0.75825</cdr:y>
    </cdr:from>
    <cdr:to>
      <cdr:x>0.97675</cdr:x>
      <cdr:y>0.89575</cdr:y>
    </cdr:to>
    <cdr:sp>
      <cdr:nvSpPr>
        <cdr:cNvPr id="2" name="TextBox 2"/>
        <cdr:cNvSpPr txBox="1">
          <a:spLocks noChangeArrowheads="1"/>
        </cdr:cNvSpPr>
      </cdr:nvSpPr>
      <cdr:spPr>
        <a:xfrm>
          <a:off x="2809875" y="1905000"/>
          <a:ext cx="314325" cy="342900"/>
        </a:xfrm>
        <a:prstGeom prst="rect">
          <a:avLst/>
        </a:prstGeom>
        <a:noFill/>
        <a:ln w="9525" cmpd="sng">
          <a:noFill/>
        </a:ln>
      </cdr:spPr>
      <cdr:txBody>
        <a:bodyPr vertOverflow="clip" wrap="square"/>
        <a:p>
          <a:pPr algn="l">
            <a:defRPr/>
          </a:pPr>
          <a:r>
            <a:rPr lang="en-US" cap="none" sz="1450" b="1" i="0" u="none" baseline="0">
              <a:solidFill>
                <a:srgbClr val="FF0000"/>
              </a:solidFill>
              <a:latin typeface="Arial"/>
              <a:ea typeface="Arial"/>
              <a:cs typeface="Arial"/>
            </a:rPr>
            <a:t>Y</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85725</xdr:rowOff>
    </xdr:from>
    <xdr:to>
      <xdr:col>2</xdr:col>
      <xdr:colOff>361950</xdr:colOff>
      <xdr:row>21</xdr:row>
      <xdr:rowOff>28575</xdr:rowOff>
    </xdr:to>
    <xdr:graphicFrame>
      <xdr:nvGraphicFramePr>
        <xdr:cNvPr id="1" name="Chart 5"/>
        <xdr:cNvGraphicFramePr/>
      </xdr:nvGraphicFramePr>
      <xdr:xfrm>
        <a:off x="9525" y="1085850"/>
        <a:ext cx="3190875" cy="2533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21</xdr:row>
      <xdr:rowOff>57150</xdr:rowOff>
    </xdr:from>
    <xdr:to>
      <xdr:col>2</xdr:col>
      <xdr:colOff>371475</xdr:colOff>
      <xdr:row>36</xdr:row>
      <xdr:rowOff>152400</xdr:rowOff>
    </xdr:to>
    <xdr:graphicFrame>
      <xdr:nvGraphicFramePr>
        <xdr:cNvPr id="2" name="Chart 6"/>
        <xdr:cNvGraphicFramePr/>
      </xdr:nvGraphicFramePr>
      <xdr:xfrm>
        <a:off x="0" y="3648075"/>
        <a:ext cx="3209925" cy="2524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6"/>
  <sheetViews>
    <sheetView tabSelected="1" workbookViewId="0" topLeftCell="A1">
      <selection activeCell="A5" sqref="A5"/>
    </sheetView>
  </sheetViews>
  <sheetFormatPr defaultColWidth="9.140625" defaultRowHeight="12.75"/>
  <sheetData>
    <row r="1" ht="13.5" thickBot="1">
      <c r="A1" s="33" t="s">
        <v>24</v>
      </c>
    </row>
    <row r="2" spans="9:15" ht="12.75">
      <c r="I2" s="20"/>
      <c r="J2" s="21"/>
      <c r="K2" s="21"/>
      <c r="L2" s="21"/>
      <c r="M2" s="21"/>
      <c r="N2" s="21"/>
      <c r="O2" s="22"/>
    </row>
    <row r="3" spans="9:15" ht="12.75">
      <c r="I3" s="23"/>
      <c r="J3" s="24"/>
      <c r="K3" s="24"/>
      <c r="L3" s="24"/>
      <c r="M3" s="24"/>
      <c r="N3" s="24"/>
      <c r="O3" s="25"/>
    </row>
    <row r="4" spans="9:15" ht="12.75">
      <c r="I4" s="23"/>
      <c r="J4" s="24"/>
      <c r="K4" s="24"/>
      <c r="L4" s="24"/>
      <c r="M4" s="24"/>
      <c r="N4" s="24"/>
      <c r="O4" s="25"/>
    </row>
    <row r="5" spans="9:15" ht="12.75">
      <c r="I5" s="23"/>
      <c r="J5" s="24"/>
      <c r="K5" s="24"/>
      <c r="L5" s="24"/>
      <c r="M5" s="24"/>
      <c r="N5" s="24"/>
      <c r="O5" s="25"/>
    </row>
    <row r="6" spans="9:15" ht="12.75">
      <c r="I6" s="23"/>
      <c r="J6" s="24"/>
      <c r="K6" s="24"/>
      <c r="L6" s="24"/>
      <c r="M6" s="24"/>
      <c r="N6" s="24"/>
      <c r="O6" s="25"/>
    </row>
    <row r="7" spans="9:15" ht="12.75">
      <c r="I7" s="23"/>
      <c r="J7" s="24"/>
      <c r="K7" s="24"/>
      <c r="L7" s="24"/>
      <c r="M7" s="24"/>
      <c r="N7" s="24"/>
      <c r="O7" s="25"/>
    </row>
    <row r="8" spans="9:15" ht="12.75">
      <c r="I8" s="23"/>
      <c r="J8" s="24"/>
      <c r="K8" s="24"/>
      <c r="L8" s="24"/>
      <c r="M8" s="24"/>
      <c r="N8" s="24"/>
      <c r="O8" s="25"/>
    </row>
    <row r="9" spans="9:15" ht="12.75">
      <c r="I9" s="23"/>
      <c r="J9" s="24"/>
      <c r="K9" s="24"/>
      <c r="L9" s="24"/>
      <c r="M9" s="24"/>
      <c r="N9" s="24"/>
      <c r="O9" s="25"/>
    </row>
    <row r="10" spans="9:15" ht="12.75">
      <c r="I10" s="23"/>
      <c r="J10" s="24"/>
      <c r="K10" s="24"/>
      <c r="L10" s="24"/>
      <c r="M10" s="24"/>
      <c r="N10" s="24"/>
      <c r="O10" s="25"/>
    </row>
    <row r="11" spans="9:15" ht="12.75">
      <c r="I11" s="23"/>
      <c r="J11" s="24"/>
      <c r="K11" s="24"/>
      <c r="L11" s="24"/>
      <c r="M11" s="24"/>
      <c r="N11" s="24"/>
      <c r="O11" s="25"/>
    </row>
    <row r="12" spans="9:15" ht="12.75">
      <c r="I12" s="23"/>
      <c r="J12" s="24"/>
      <c r="K12" s="24"/>
      <c r="L12" s="24"/>
      <c r="M12" s="24"/>
      <c r="N12" s="24"/>
      <c r="O12" s="25"/>
    </row>
    <row r="13" spans="9:15" ht="12.75">
      <c r="I13" s="23"/>
      <c r="J13" s="24"/>
      <c r="K13" s="24"/>
      <c r="L13" s="24"/>
      <c r="M13" s="24"/>
      <c r="N13" s="24"/>
      <c r="O13" s="25"/>
    </row>
    <row r="14" spans="9:15" ht="12.75">
      <c r="I14" s="23"/>
      <c r="J14" s="24"/>
      <c r="K14" s="24"/>
      <c r="L14" s="24"/>
      <c r="M14" s="24"/>
      <c r="N14" s="24"/>
      <c r="O14" s="25"/>
    </row>
    <row r="15" spans="9:15" ht="12.75">
      <c r="I15" s="23"/>
      <c r="J15" s="24"/>
      <c r="K15" s="24"/>
      <c r="L15" s="24"/>
      <c r="M15" s="24"/>
      <c r="N15" s="24"/>
      <c r="O15" s="25"/>
    </row>
    <row r="16" spans="9:15" ht="12.75">
      <c r="I16" s="23"/>
      <c r="J16" s="24"/>
      <c r="K16" s="24"/>
      <c r="L16" s="24"/>
      <c r="M16" s="24"/>
      <c r="N16" s="24"/>
      <c r="O16" s="25"/>
    </row>
    <row r="17" spans="9:15" ht="12.75">
      <c r="I17" s="23"/>
      <c r="J17" s="24"/>
      <c r="K17" s="24"/>
      <c r="L17" s="24"/>
      <c r="M17" s="24"/>
      <c r="N17" s="24"/>
      <c r="O17" s="25"/>
    </row>
    <row r="18" spans="9:15" ht="12.75">
      <c r="I18" s="23"/>
      <c r="J18" s="24"/>
      <c r="K18" s="24"/>
      <c r="L18" s="24"/>
      <c r="M18" s="24"/>
      <c r="N18" s="24"/>
      <c r="O18" s="25"/>
    </row>
    <row r="19" spans="9:15" ht="12.75">
      <c r="I19" s="23"/>
      <c r="J19" s="24"/>
      <c r="K19" s="24"/>
      <c r="L19" s="24"/>
      <c r="M19" s="24"/>
      <c r="N19" s="24"/>
      <c r="O19" s="25"/>
    </row>
    <row r="20" spans="9:15" ht="12.75">
      <c r="I20" s="23"/>
      <c r="J20" s="24"/>
      <c r="K20" s="24"/>
      <c r="L20" s="24"/>
      <c r="M20" s="24"/>
      <c r="N20" s="24"/>
      <c r="O20" s="25"/>
    </row>
    <row r="21" spans="9:15" ht="12.75">
      <c r="I21" s="23"/>
      <c r="J21" s="24"/>
      <c r="K21" s="24"/>
      <c r="L21" s="24"/>
      <c r="M21" s="24"/>
      <c r="N21" s="24"/>
      <c r="O21" s="25"/>
    </row>
    <row r="22" spans="7:15" ht="12.75">
      <c r="G22" s="15"/>
      <c r="I22" s="23"/>
      <c r="J22" s="24"/>
      <c r="K22" s="24"/>
      <c r="L22" s="24"/>
      <c r="M22" s="24"/>
      <c r="N22" s="24"/>
      <c r="O22" s="25"/>
    </row>
    <row r="23" spans="9:15" ht="12.75">
      <c r="I23" s="23"/>
      <c r="J23" s="24"/>
      <c r="K23" s="24"/>
      <c r="L23" s="24"/>
      <c r="M23" s="24"/>
      <c r="N23" s="24"/>
      <c r="O23" s="25"/>
    </row>
    <row r="24" spans="9:15" ht="12.75">
      <c r="I24" s="23"/>
      <c r="J24" s="24"/>
      <c r="K24" s="24"/>
      <c r="L24" s="24"/>
      <c r="M24" s="24"/>
      <c r="N24" s="24"/>
      <c r="O24" s="25"/>
    </row>
    <row r="25" spans="9:15" ht="12.75">
      <c r="I25" s="23"/>
      <c r="J25" s="24"/>
      <c r="K25" s="24"/>
      <c r="L25" s="24"/>
      <c r="M25" s="24"/>
      <c r="N25" s="24"/>
      <c r="O25" s="25"/>
    </row>
    <row r="26" spans="9:15" ht="13.5" thickBot="1">
      <c r="I26" s="26"/>
      <c r="J26" s="27"/>
      <c r="K26" s="27"/>
      <c r="L26" s="27"/>
      <c r="M26" s="27"/>
      <c r="N26" s="27"/>
      <c r="O26" s="28"/>
    </row>
  </sheetData>
  <mergeCells count="1">
    <mergeCell ref="I2:O26"/>
  </mergeCell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1:K10"/>
  <sheetViews>
    <sheetView workbookViewId="0" topLeftCell="A23">
      <selection activeCell="N32" sqref="N32"/>
    </sheetView>
  </sheetViews>
  <sheetFormatPr defaultColWidth="9.140625" defaultRowHeight="12.75"/>
  <sheetData>
    <row r="1" spans="2:8" ht="18.75">
      <c r="B1" s="13" t="s">
        <v>18</v>
      </c>
      <c r="C1" s="12"/>
      <c r="D1" s="12"/>
      <c r="E1" s="12"/>
      <c r="F1" s="12"/>
      <c r="G1" s="12"/>
      <c r="H1" s="12"/>
    </row>
    <row r="2" ht="15.75">
      <c r="J2" s="11"/>
    </row>
    <row r="3" ht="15.75">
      <c r="J3" s="11" t="s">
        <v>17</v>
      </c>
    </row>
    <row r="4" spans="8:11" ht="12.75">
      <c r="H4" s="1"/>
      <c r="I4" s="1"/>
      <c r="J4" s="1"/>
      <c r="K4" s="1"/>
    </row>
    <row r="5" spans="8:11" ht="12.75">
      <c r="H5" s="1"/>
      <c r="I5" s="1"/>
      <c r="J5" s="1"/>
      <c r="K5" s="1"/>
    </row>
    <row r="6" spans="8:11" ht="12.75">
      <c r="H6" s="1"/>
      <c r="I6" s="1"/>
      <c r="J6" s="10"/>
      <c r="K6" s="1"/>
    </row>
    <row r="7" spans="8:11" ht="12.75">
      <c r="H7" s="1"/>
      <c r="I7" s="1"/>
      <c r="J7" s="1"/>
      <c r="K7" s="1"/>
    </row>
    <row r="8" spans="8:11" ht="12.75">
      <c r="H8" s="1"/>
      <c r="I8" s="1"/>
      <c r="J8" s="1"/>
      <c r="K8" s="1"/>
    </row>
    <row r="9" spans="8:11" ht="12.75">
      <c r="H9" s="1"/>
      <c r="I9" s="1"/>
      <c r="J9" s="1"/>
      <c r="K9" s="1"/>
    </row>
    <row r="10" spans="8:11" ht="12.75">
      <c r="H10" s="1"/>
      <c r="I10" s="1"/>
      <c r="J10" s="1"/>
      <c r="K10" s="1"/>
    </row>
  </sheetData>
  <printOptions/>
  <pageMargins left="0.75" right="0.75" top="1" bottom="1" header="0.5" footer="0.5"/>
  <pageSetup horizontalDpi="600" verticalDpi="600" orientation="portrait" paperSize="9" r:id="rId6"/>
  <drawing r:id="rId5"/>
  <legacyDrawing r:id="rId4"/>
  <oleObjects>
    <oleObject progId="Word.Document.8" shapeId="1071805" r:id="rId1"/>
    <oleObject progId="Word.Document.8" shapeId="1199418" r:id="rId2"/>
    <oleObject progId="Word.Document.8" shapeId="1300828" r:id="rId3"/>
  </oleObjects>
</worksheet>
</file>

<file path=xl/worksheets/sheet3.xml><?xml version="1.0" encoding="utf-8"?>
<worksheet xmlns="http://schemas.openxmlformats.org/spreadsheetml/2006/main" xmlns:r="http://schemas.openxmlformats.org/officeDocument/2006/relationships">
  <dimension ref="A1:U55"/>
  <sheetViews>
    <sheetView zoomScale="80" zoomScaleNormal="80" workbookViewId="0" topLeftCell="A1">
      <selection activeCell="D2" sqref="D2:J2"/>
    </sheetView>
  </sheetViews>
  <sheetFormatPr defaultColWidth="9.140625" defaultRowHeight="12.75"/>
  <cols>
    <col min="1" max="1" width="18.28125" style="1" customWidth="1"/>
    <col min="2" max="2" width="24.28125" style="1" customWidth="1"/>
    <col min="3" max="3" width="6.140625" style="0" customWidth="1"/>
    <col min="4" max="4" width="4.421875" style="1" bestFit="1" customWidth="1"/>
    <col min="5" max="5" width="6.57421875" style="1" bestFit="1" customWidth="1"/>
    <col min="6" max="10" width="7.8515625" style="1" bestFit="1" customWidth="1"/>
    <col min="11" max="11" width="5.57421875" style="0" customWidth="1"/>
    <col min="12" max="12" width="2.140625" style="0" customWidth="1"/>
    <col min="13" max="13" width="2.28125" style="0" customWidth="1"/>
    <col min="14" max="14" width="4.421875" style="1" bestFit="1" customWidth="1"/>
    <col min="15" max="20" width="7.8515625" style="1" bestFit="1" customWidth="1"/>
    <col min="21" max="21" width="5.57421875" style="1" bestFit="1" customWidth="1"/>
  </cols>
  <sheetData>
    <row r="1" spans="1:20" ht="17.25" customHeight="1">
      <c r="A1" s="18" t="s">
        <v>20</v>
      </c>
      <c r="B1" s="18" t="s">
        <v>21</v>
      </c>
      <c r="D1" s="32" t="s">
        <v>16</v>
      </c>
      <c r="E1" s="32"/>
      <c r="F1" s="32"/>
      <c r="G1" s="32"/>
      <c r="H1" s="32"/>
      <c r="I1" s="32"/>
      <c r="J1" s="32"/>
      <c r="K1" s="32"/>
      <c r="L1" s="32"/>
      <c r="M1" s="32"/>
      <c r="N1" s="32"/>
      <c r="O1" s="32"/>
      <c r="P1" s="32"/>
      <c r="Q1" s="32"/>
      <c r="R1" s="32"/>
      <c r="S1" s="32"/>
      <c r="T1" s="32"/>
    </row>
    <row r="2" spans="1:20" ht="14.25" customHeight="1" thickBot="1">
      <c r="A2" s="2" t="s">
        <v>19</v>
      </c>
      <c r="B2" s="2" t="s">
        <v>22</v>
      </c>
      <c r="D2" s="31" t="s">
        <v>0</v>
      </c>
      <c r="E2" s="31"/>
      <c r="F2" s="31"/>
      <c r="G2" s="31"/>
      <c r="H2" s="31"/>
      <c r="I2" s="31"/>
      <c r="J2" s="31"/>
      <c r="K2" t="str">
        <f>IF(A3=2,IF(B3=2,"P","R"),"falso")</f>
        <v>P</v>
      </c>
      <c r="N2" s="29" t="s">
        <v>13</v>
      </c>
      <c r="O2" s="29"/>
      <c r="P2" s="29"/>
      <c r="Q2" s="29"/>
      <c r="R2" s="29"/>
      <c r="S2" s="29"/>
      <c r="T2" s="29"/>
    </row>
    <row r="3" spans="1:20" ht="21" customHeight="1" thickBot="1" thickTop="1">
      <c r="A3" s="16">
        <v>2</v>
      </c>
      <c r="B3" s="16">
        <v>2</v>
      </c>
      <c r="D3" s="30" t="s">
        <v>1</v>
      </c>
      <c r="E3" s="30"/>
      <c r="F3" s="1" t="s">
        <v>2</v>
      </c>
      <c r="G3" s="1" t="s">
        <v>5</v>
      </c>
      <c r="H3" s="1" t="s">
        <v>7</v>
      </c>
      <c r="I3" s="1" t="s">
        <v>9</v>
      </c>
      <c r="J3" s="1" t="s">
        <v>11</v>
      </c>
      <c r="O3" s="1" t="s">
        <v>1</v>
      </c>
      <c r="P3" s="1" t="s">
        <v>2</v>
      </c>
      <c r="Q3" s="1" t="s">
        <v>5</v>
      </c>
      <c r="R3" s="1" t="s">
        <v>7</v>
      </c>
      <c r="S3" s="1" t="s">
        <v>9</v>
      </c>
      <c r="T3" s="1" t="s">
        <v>11</v>
      </c>
    </row>
    <row r="4" spans="1:21" ht="13.5" thickTop="1">
      <c r="A4" s="14">
        <f>IF(OR(ics1&lt;0,ics1&gt;4),"fuori dai limiti","")</f>
      </c>
      <c r="B4" s="14">
        <f>IF(OR(zeta1&lt;0,zeta1&gt;3),"fuori dai limiti","")</f>
      </c>
      <c r="D4" s="3" t="s">
        <v>23</v>
      </c>
      <c r="E4" s="7" t="s">
        <v>3</v>
      </c>
      <c r="F4" s="8" t="s">
        <v>4</v>
      </c>
      <c r="G4" s="8" t="s">
        <v>6</v>
      </c>
      <c r="H4" s="8" t="s">
        <v>8</v>
      </c>
      <c r="I4" s="8" t="s">
        <v>10</v>
      </c>
      <c r="J4" s="8" t="s">
        <v>12</v>
      </c>
      <c r="K4" s="9" t="s">
        <v>15</v>
      </c>
      <c r="N4" s="3" t="s">
        <v>14</v>
      </c>
      <c r="O4" s="7" t="s">
        <v>3</v>
      </c>
      <c r="P4" s="8" t="s">
        <v>4</v>
      </c>
      <c r="Q4" s="8" t="s">
        <v>6</v>
      </c>
      <c r="R4" s="8" t="s">
        <v>8</v>
      </c>
      <c r="S4" s="8" t="s">
        <v>10</v>
      </c>
      <c r="T4" s="8" t="s">
        <v>12</v>
      </c>
      <c r="U4" s="9" t="s">
        <v>15</v>
      </c>
    </row>
    <row r="5" spans="1:20" ht="12.75">
      <c r="A5" s="14" t="str">
        <f>IF(AND(ics1&gt;=0,ics1&lt;=4,zeta1&lt;=3,zeta1&gt;=3-3*ics1/4),"Triangolo ABC","")</f>
        <v>Triangolo ABC</v>
      </c>
      <c r="B5" s="14">
        <f>IF(AND(ics1&gt;=0,ics1&lt;=4,zeta1&lt;=3,zeta1&lt;3-3*ics1/4),"Triangolo ACD","")</f>
      </c>
      <c r="D5" s="4">
        <v>0</v>
      </c>
      <c r="E5" s="1">
        <f>IF(OR($A$4="fuori dai limiti",$B$4="fuori dai limiti",(-3*$D5/4+zeta1+3*ics1/4)&lt;0,(-3*$D5/4+zeta1+3*ics1/4)&gt;zeta1),10,-3*$D5/4+zeta1+3*ics1/4)</f>
        <v>10</v>
      </c>
      <c r="F5" s="17">
        <f>IF(OR($A$4="fuori dai limiti",$B$4="fuori dai limiti"),10,IF(AND(zeta1&lt;=3,zeta1&gt;=3-(3/4)*ics1),(IF((3*$D5/4+zeta1+3*ics1/4-6)&lt;0,10,3*$D5/4+zeta1+3*ics1/4-6)),(IF((3*$D5/4-zeta1-3*ics1/4)&lt;0,10,3*$D5/4-zeta1-3*ics1/4))))</f>
        <v>10</v>
      </c>
      <c r="G5" s="1">
        <f>IF(OR($A$4="fuori dai limiti",$B$4="fuori dai limiti",(-3*$D5/4-zeta1-3*ics1/4+6)&lt;0,(-3*$D5/4-zeta1-3*ics1/4+6)&gt;3,$D5&gt;ics1),10,-3*$D5/4-zeta1-3*ics1/4+6)</f>
        <v>2.5</v>
      </c>
      <c r="H5" s="1">
        <f>IF(OR($A$4="fuori dai limiti",$B$4="fuori dai limiti",(-3*$D5/4-zeta1-3*ics1/4+6)&lt;0,(-3*$D5/4-zeta1-3*ics1/4+6)&gt;3,$D5&lt;ics1),IF((-3*$D5/4-zeta1-3*ics1/4+6)&gt;0,10,10),-3*$D5/4-zeta1-3*ics1/4+6)</f>
        <v>10</v>
      </c>
      <c r="I5" s="17">
        <f>IF(OR($A$4="fuori dai limiti",$B$4="fuori dai limiti"),10,IF(AND(zeta1&lt;=3,zeta1&gt;=3-(3/4)*ics1),IF((3*$D5/4-zeta1-3*ics1/4+6)&gt;3,10,3*$D5/4-zeta1-3*ics1/4+6),IF((3*$D5/4+zeta1+3*ics1/4)&gt;3,10,3*$D5/4+zeta1+3*ics1/4)))</f>
        <v>2.5</v>
      </c>
      <c r="J5" s="1">
        <f>IF(OR($A$4="fuori dai limiti",$B$4="fuori dai limiti",(-3*$D5/4+zeta1+3*ics1/4)&lt;zeta1,(-3*$D5/4+zeta1+3*ics1/4)&gt;3),10,-3*$D5/4+zeta1+3*ics1/4)</f>
        <v>10</v>
      </c>
      <c r="K5" s="1">
        <f>IF(AND(ABS($D5-ics1)&lt;=0.05,$D5-ics1&gt;=0),zeta1,10)</f>
        <v>10</v>
      </c>
      <c r="N5" s="4">
        <v>0</v>
      </c>
      <c r="O5" s="1">
        <f>IF(OR($A$4="fuori dai limiti",$B$4="fuori dai limiti",(3*$N5/5+zeta1-3)&lt;0,(3*$N5/5+zeta1-3)&gt;3),10,3*$N5/5+zeta1-3)</f>
        <v>10</v>
      </c>
      <c r="P5" s="17">
        <f>IF(OR($A$4="fuori dai limiti",$B$4="fuori dai limiti"),10,IF(AND(zeta1&lt;=3,zeta1&gt;=3-(3/4)*ics1),IF((3*$N5/5+zeta1-3)&lt;0,10,3*$N5/5+zeta1-3),IF((-3*$N5/5-zeta1+3)&lt;0,10,-3*$N5/5-zeta1+3)))</f>
        <v>10</v>
      </c>
      <c r="Q5" s="19">
        <f>IF(OR($A$4="fuori dai limiti",$B$4="fuori dai limiti",(-3*$N5/5-zeta1+3)&lt;0,(-3*$N5/5-zeta1+3)&gt;3),10,-3*$N5/5-zeta1+3)</f>
        <v>1</v>
      </c>
      <c r="R5" s="1">
        <f>IF(OR($A$4="fuori dai limiti",$B$4="fuori dai limiti",(3*$N5/5-zeta1+3)&lt;0,(3*$N5/5-zeta1+3)&gt;3),10,3*$N5/5-zeta1+3)</f>
        <v>1</v>
      </c>
      <c r="S5" s="17">
        <f>IF(OR($A$4="fuori dai limiti",$B$4="fuori dai limiti"),10,IF(AND(zeta1&lt;=3,zeta1&gt;=3-(3/4)*ics1),IF((3*$N5/5-zeta1+3)&gt;3,10,3*$N5/5-zeta1+3),IF((-3*$N5/5+zeta1+3)&gt;3,10,-3*$N5/5+zeta1+3)))</f>
        <v>1</v>
      </c>
      <c r="T5" s="1">
        <f>IF(OR($A$4="fuori dai limiti",$B$4="fuori dai limiti",(-3*$N5/5+zeta1+3)&lt;0,(-3*$N5/5+zeta1+3)&gt;3),10,-3*$N5/5+zeta1+3)</f>
        <v>10</v>
      </c>
    </row>
    <row r="6" spans="4:20" ht="12.75">
      <c r="D6" s="5">
        <v>0.1</v>
      </c>
      <c r="E6" s="1">
        <f aca="true" t="shared" si="0" ref="E6:E11">IF(OR($A$4="fuori dai limiti",$B$4="fuori dai limiti",(-3*$D6/4+zeta1+3*ics1/4)&lt;0,(-3*$D6/4+zeta1+3*ics1/4)&gt;zeta1),10,-3*$D6/4+zeta1+3*ics1/4)</f>
        <v>10</v>
      </c>
      <c r="F6" s="17">
        <f aca="true" t="shared" si="1" ref="F6:F45">IF(OR($A$4="fuori dai limiti",$B$4="fuori dai limiti"),10,IF(AND(zeta1&lt;=3,zeta1&gt;=3-(3/4)*ics1),(IF((3*$D6/4+zeta1+3*ics1/4-6)&lt;0,10,3*$D6/4+zeta1+3*ics1/4-6)),(IF((3*$D6/4-zeta1-3*ics1/4)&lt;0,10,3*$D6/4-zeta1-3*ics1/4))))</f>
        <v>10</v>
      </c>
      <c r="G6" s="1">
        <f aca="true" t="shared" si="2" ref="G6:G24">IF(OR($A$4="fuori dai limiti",$B$4="fuori dai limiti",(-3*$D6/4-zeta1-3*ics1/4+6)&lt;0,(-3*$D6/4-zeta1-3*ics1/4+6)&gt;3,$D6&gt;ics1),10,-3*$D6/4-zeta1-3*ics1/4+6)</f>
        <v>2.425</v>
      </c>
      <c r="H6" s="1">
        <f aca="true" t="shared" si="3" ref="H6:H45">IF(OR($A$4="fuori dai limiti",$B$4="fuori dai limiti",(-3*$D6/4-zeta1-3*ics1/4+6)&lt;0,(-3*$D6/4-zeta1-3*ics1/4+6)&gt;3,$D6&lt;ics1),IF((-3*$D6/4-zeta1-3*ics1/4+6)&gt;0,10,10),-3*$D6/4-zeta1-3*ics1/4+6)</f>
        <v>10</v>
      </c>
      <c r="I6" s="17">
        <f aca="true" t="shared" si="4" ref="I6:I45">IF(OR($A$4="fuori dai limiti",$B$4="fuori dai limiti"),10,IF(AND(zeta1&lt;=3,zeta1&gt;=3-(3/4)*ics1),IF((3*$D6/4-zeta1-3*ics1/4+6)&gt;3,10,3*$D6/4-zeta1-3*ics1/4+6),IF((3*$D6/4+zeta1+3*ics1/4)&gt;3,10,3*$D6/4+zeta1+3*ics1/4)))</f>
        <v>2.575</v>
      </c>
      <c r="J6" s="1">
        <f aca="true" t="shared" si="5" ref="J6:J45">IF(OR($A$4="fuori dai limiti",$B$4="fuori dai limiti",(-3*$D6/4+zeta1+3*ics1/4)&lt;zeta1,(-3*$D6/4+zeta1+3*ics1/4)&gt;3),10,-3*$D6/4+zeta1+3*ics1/4)</f>
        <v>10</v>
      </c>
      <c r="K6" s="1">
        <f aca="true" t="shared" si="6" ref="K6:K45">IF(AND(ABS($D6-ics1)&lt;=0.05,$D6-ics1&gt;=0),zeta1,10)</f>
        <v>10</v>
      </c>
      <c r="N6" s="5">
        <v>0.1</v>
      </c>
      <c r="O6" s="1">
        <f aca="true" t="shared" si="7" ref="O6:O55">IF(OR($A$4="fuori dai limiti",$B$4="fuori dai limiti",(3*$N6/5+zeta1-3)&lt;0,(3*$N6/5+zeta1-3)&gt;3),10,3*$N6/5+zeta1-3)</f>
        <v>10</v>
      </c>
      <c r="P6" s="17">
        <f aca="true" t="shared" si="8" ref="P6:P55">IF(OR($A$4="fuori dai limiti",$B$4="fuori dai limiti"),10,IF(AND(zeta1&lt;=3,zeta1&gt;=3-(3/4)*ics1),IF((3*$N6/5+zeta1-3)&lt;0,10,3*$N6/5+zeta1-3),IF((-3*$N6/5-zeta1+3)&lt;0,10,-3*$N6/5-zeta1+3)))</f>
        <v>10</v>
      </c>
      <c r="Q6" s="19">
        <f aca="true" t="shared" si="9" ref="Q6:Q55">IF(OR($A$4="fuori dai limiti",$B$4="fuori dai limiti",(-3*$N6/5-zeta1+3)&lt;0,(-3*$N6/5-zeta1+3)&gt;3),10,-3*$N6/5-zeta1+3)</f>
        <v>0.94</v>
      </c>
      <c r="R6" s="1">
        <f aca="true" t="shared" si="10" ref="R6:R55">IF(OR($A$4="fuori dai limiti",$B$4="fuori dai limiti",(3*$N6/5-zeta1+3)&lt;0,(3*$N6/5-zeta1+3)&gt;3),10,3*$N6/5-zeta1+3)</f>
        <v>1.06</v>
      </c>
      <c r="S6" s="17">
        <f aca="true" t="shared" si="11" ref="S6:S55">IF(OR($A$4="fuori dai limiti",$B$4="fuori dai limiti"),10,IF(AND(zeta1&lt;=3,zeta1&gt;=3-(3/4)*ics1),IF((3*$N6/5-zeta1+3)&gt;3,10,3*$N6/5-zeta1+3),IF((-3*$N6/5+zeta1+3)&gt;3,10,-3*$N6/5+zeta1+3)))</f>
        <v>1.06</v>
      </c>
      <c r="T6" s="1">
        <f aca="true" t="shared" si="12" ref="T6:T55">IF(OR($A$4="fuori dai limiti",$B$4="fuori dai limiti",(-3*$N6/5+zeta1+3)&lt;0,(-3*$N6/5+zeta1+3)&gt;3),10,-3*$N6/5+zeta1+3)</f>
        <v>10</v>
      </c>
    </row>
    <row r="7" spans="4:20" ht="12.75">
      <c r="D7" s="5">
        <v>0.2</v>
      </c>
      <c r="E7" s="1">
        <f t="shared" si="0"/>
        <v>10</v>
      </c>
      <c r="F7" s="17">
        <f t="shared" si="1"/>
        <v>10</v>
      </c>
      <c r="G7" s="1">
        <f t="shared" si="2"/>
        <v>2.35</v>
      </c>
      <c r="H7" s="1">
        <f t="shared" si="3"/>
        <v>10</v>
      </c>
      <c r="I7" s="17">
        <f t="shared" si="4"/>
        <v>2.65</v>
      </c>
      <c r="J7" s="1">
        <f t="shared" si="5"/>
        <v>10</v>
      </c>
      <c r="K7" s="1">
        <f t="shared" si="6"/>
        <v>10</v>
      </c>
      <c r="N7" s="5">
        <v>0.2</v>
      </c>
      <c r="O7" s="1">
        <f t="shared" si="7"/>
        <v>10</v>
      </c>
      <c r="P7" s="17">
        <f t="shared" si="8"/>
        <v>10</v>
      </c>
      <c r="Q7" s="19">
        <f t="shared" si="9"/>
        <v>0.8799999999999999</v>
      </c>
      <c r="R7" s="1">
        <f t="shared" si="10"/>
        <v>1.12</v>
      </c>
      <c r="S7" s="17">
        <f t="shared" si="11"/>
        <v>1.12</v>
      </c>
      <c r="T7" s="1">
        <f t="shared" si="12"/>
        <v>10</v>
      </c>
    </row>
    <row r="8" spans="4:20" ht="12.75">
      <c r="D8" s="5">
        <v>0.3</v>
      </c>
      <c r="E8" s="1">
        <f t="shared" si="0"/>
        <v>10</v>
      </c>
      <c r="F8" s="17">
        <f t="shared" si="1"/>
        <v>10</v>
      </c>
      <c r="G8" s="1">
        <f t="shared" si="2"/>
        <v>2.275</v>
      </c>
      <c r="H8" s="1">
        <f t="shared" si="3"/>
        <v>10</v>
      </c>
      <c r="I8" s="17">
        <f t="shared" si="4"/>
        <v>2.725</v>
      </c>
      <c r="J8" s="1">
        <f t="shared" si="5"/>
        <v>10</v>
      </c>
      <c r="K8" s="1">
        <f t="shared" si="6"/>
        <v>10</v>
      </c>
      <c r="N8" s="5">
        <v>0.3</v>
      </c>
      <c r="O8" s="1">
        <f t="shared" si="7"/>
        <v>10</v>
      </c>
      <c r="P8" s="17">
        <f t="shared" si="8"/>
        <v>10</v>
      </c>
      <c r="Q8" s="19">
        <f t="shared" si="9"/>
        <v>0.8199999999999998</v>
      </c>
      <c r="R8" s="1">
        <f t="shared" si="10"/>
        <v>1.18</v>
      </c>
      <c r="S8" s="17">
        <f t="shared" si="11"/>
        <v>1.18</v>
      </c>
      <c r="T8" s="1">
        <f t="shared" si="12"/>
        <v>10</v>
      </c>
    </row>
    <row r="9" spans="4:20" ht="12.75">
      <c r="D9" s="5">
        <v>0.4</v>
      </c>
      <c r="E9" s="1">
        <f t="shared" si="0"/>
        <v>10</v>
      </c>
      <c r="F9" s="17">
        <f t="shared" si="1"/>
        <v>10</v>
      </c>
      <c r="G9" s="1">
        <f t="shared" si="2"/>
        <v>2.2</v>
      </c>
      <c r="H9" s="1">
        <f t="shared" si="3"/>
        <v>10</v>
      </c>
      <c r="I9" s="17">
        <f t="shared" si="4"/>
        <v>2.8</v>
      </c>
      <c r="J9" s="1">
        <f t="shared" si="5"/>
        <v>10</v>
      </c>
      <c r="K9" s="1">
        <f t="shared" si="6"/>
        <v>10</v>
      </c>
      <c r="N9" s="5">
        <v>0.4</v>
      </c>
      <c r="O9" s="1">
        <f t="shared" si="7"/>
        <v>10</v>
      </c>
      <c r="P9" s="17">
        <f t="shared" si="8"/>
        <v>10</v>
      </c>
      <c r="Q9" s="19">
        <f t="shared" si="9"/>
        <v>0.7599999999999998</v>
      </c>
      <c r="R9" s="1">
        <f t="shared" si="10"/>
        <v>1.24</v>
      </c>
      <c r="S9" s="17">
        <f t="shared" si="11"/>
        <v>1.24</v>
      </c>
      <c r="T9" s="1">
        <f t="shared" si="12"/>
        <v>10</v>
      </c>
    </row>
    <row r="10" spans="4:20" ht="12.75">
      <c r="D10" s="5">
        <v>0.5</v>
      </c>
      <c r="E10" s="1">
        <f t="shared" si="0"/>
        <v>10</v>
      </c>
      <c r="F10" s="17">
        <f t="shared" si="1"/>
        <v>10</v>
      </c>
      <c r="G10" s="1">
        <f t="shared" si="2"/>
        <v>2.125</v>
      </c>
      <c r="H10" s="1">
        <f t="shared" si="3"/>
        <v>10</v>
      </c>
      <c r="I10" s="17">
        <f t="shared" si="4"/>
        <v>2.875</v>
      </c>
      <c r="J10" s="1">
        <f t="shared" si="5"/>
        <v>10</v>
      </c>
      <c r="K10" s="1">
        <f t="shared" si="6"/>
        <v>10</v>
      </c>
      <c r="N10" s="5">
        <v>0.5</v>
      </c>
      <c r="O10" s="1">
        <f t="shared" si="7"/>
        <v>10</v>
      </c>
      <c r="P10" s="17">
        <f t="shared" si="8"/>
        <v>10</v>
      </c>
      <c r="Q10" s="19">
        <f t="shared" si="9"/>
        <v>0.7000000000000002</v>
      </c>
      <c r="R10" s="1">
        <f t="shared" si="10"/>
        <v>1.3</v>
      </c>
      <c r="S10" s="17">
        <f t="shared" si="11"/>
        <v>1.3</v>
      </c>
      <c r="T10" s="1">
        <f t="shared" si="12"/>
        <v>10</v>
      </c>
    </row>
    <row r="11" spans="4:20" ht="12.75">
      <c r="D11" s="5">
        <v>0.6</v>
      </c>
      <c r="E11" s="1">
        <f t="shared" si="0"/>
        <v>10</v>
      </c>
      <c r="F11" s="17">
        <f t="shared" si="1"/>
        <v>10</v>
      </c>
      <c r="G11" s="1">
        <f t="shared" si="2"/>
        <v>2.05</v>
      </c>
      <c r="H11" s="1">
        <f t="shared" si="3"/>
        <v>10</v>
      </c>
      <c r="I11" s="17">
        <f t="shared" si="4"/>
        <v>2.95</v>
      </c>
      <c r="J11" s="1">
        <f t="shared" si="5"/>
        <v>10</v>
      </c>
      <c r="K11" s="1">
        <f t="shared" si="6"/>
        <v>10</v>
      </c>
      <c r="N11" s="5">
        <v>0.6</v>
      </c>
      <c r="O11" s="1">
        <f t="shared" si="7"/>
        <v>10</v>
      </c>
      <c r="P11" s="17">
        <f t="shared" si="8"/>
        <v>10</v>
      </c>
      <c r="Q11" s="19">
        <f t="shared" si="9"/>
        <v>0.6400000000000001</v>
      </c>
      <c r="R11" s="1">
        <f t="shared" si="10"/>
        <v>1.3599999999999999</v>
      </c>
      <c r="S11" s="17">
        <f t="shared" si="11"/>
        <v>1.3599999999999999</v>
      </c>
      <c r="T11" s="1">
        <f t="shared" si="12"/>
        <v>10</v>
      </c>
    </row>
    <row r="12" spans="4:20" ht="12.75">
      <c r="D12" s="5">
        <v>0.7</v>
      </c>
      <c r="E12" s="1">
        <f>IF(OR($A$4="fuori dai limiti",$B$4="fuori dai limiti",(-3*$D12/4+zeta1+3*ics1/4)&lt;0,(-3*$D12/4+zeta1+3*ics1/4)&gt;zeta1),10,-3*$D12/4+zeta1+3*ics1/4)</f>
        <v>10</v>
      </c>
      <c r="F12" s="17">
        <f t="shared" si="1"/>
        <v>10</v>
      </c>
      <c r="G12" s="1">
        <f t="shared" si="2"/>
        <v>1.9749999999999996</v>
      </c>
      <c r="H12" s="1">
        <f t="shared" si="3"/>
        <v>10</v>
      </c>
      <c r="I12" s="17">
        <f t="shared" si="4"/>
        <v>10</v>
      </c>
      <c r="J12" s="1">
        <f t="shared" si="5"/>
        <v>2.975</v>
      </c>
      <c r="K12" s="1">
        <f t="shared" si="6"/>
        <v>10</v>
      </c>
      <c r="N12" s="5">
        <v>0.7</v>
      </c>
      <c r="O12" s="1">
        <f t="shared" si="7"/>
        <v>10</v>
      </c>
      <c r="P12" s="17">
        <f t="shared" si="8"/>
        <v>10</v>
      </c>
      <c r="Q12" s="19">
        <f t="shared" si="9"/>
        <v>0.5800000000000001</v>
      </c>
      <c r="R12" s="1">
        <f t="shared" si="10"/>
        <v>1.42</v>
      </c>
      <c r="S12" s="17">
        <f t="shared" si="11"/>
        <v>1.42</v>
      </c>
      <c r="T12" s="1">
        <f t="shared" si="12"/>
        <v>10</v>
      </c>
    </row>
    <row r="13" spans="4:20" ht="12.75">
      <c r="D13" s="5">
        <v>0.8</v>
      </c>
      <c r="E13" s="1">
        <f aca="true" t="shared" si="13" ref="E13:E24">IF(OR($A$4="fuori dai limiti",$B$4="fuori dai limiti",(-3*$D13/4+zeta1+3*ics1/4)&lt;0,(-3*$D13/4+zeta1+3*ics1/4)&gt;zeta1),10,-3*$D13/4+zeta1+3*ics1/4)</f>
        <v>10</v>
      </c>
      <c r="F13" s="17">
        <f t="shared" si="1"/>
        <v>10</v>
      </c>
      <c r="G13" s="1">
        <f t="shared" si="2"/>
        <v>1.9000000000000004</v>
      </c>
      <c r="H13" s="1">
        <f t="shared" si="3"/>
        <v>10</v>
      </c>
      <c r="I13" s="17">
        <f t="shared" si="4"/>
        <v>10</v>
      </c>
      <c r="J13" s="1">
        <f t="shared" si="5"/>
        <v>2.9</v>
      </c>
      <c r="K13" s="1">
        <f t="shared" si="6"/>
        <v>10</v>
      </c>
      <c r="N13" s="5">
        <v>0.8</v>
      </c>
      <c r="O13" s="1">
        <f t="shared" si="7"/>
        <v>10</v>
      </c>
      <c r="P13" s="17">
        <f t="shared" si="8"/>
        <v>10</v>
      </c>
      <c r="Q13" s="19">
        <f t="shared" si="9"/>
        <v>0.52</v>
      </c>
      <c r="R13" s="1">
        <f t="shared" si="10"/>
        <v>1.48</v>
      </c>
      <c r="S13" s="17">
        <f t="shared" si="11"/>
        <v>1.48</v>
      </c>
      <c r="T13" s="1">
        <f t="shared" si="12"/>
        <v>10</v>
      </c>
    </row>
    <row r="14" spans="4:20" ht="12.75">
      <c r="D14" s="5">
        <v>0.9</v>
      </c>
      <c r="E14" s="1">
        <f t="shared" si="13"/>
        <v>10</v>
      </c>
      <c r="F14" s="17">
        <f t="shared" si="1"/>
        <v>10</v>
      </c>
      <c r="G14" s="1">
        <f t="shared" si="2"/>
        <v>1.8250000000000002</v>
      </c>
      <c r="H14" s="1">
        <f t="shared" si="3"/>
        <v>10</v>
      </c>
      <c r="I14" s="17">
        <f t="shared" si="4"/>
        <v>10</v>
      </c>
      <c r="J14" s="1">
        <f t="shared" si="5"/>
        <v>2.825</v>
      </c>
      <c r="K14" s="1">
        <f t="shared" si="6"/>
        <v>10</v>
      </c>
      <c r="N14" s="5">
        <v>0.9</v>
      </c>
      <c r="O14" s="1">
        <f>IF(OR($A$4="fuori dai limiti",$B$4="fuori dai limiti",(3*$N14/5+zeta1-3)&lt;0,(3*$N14/5+zeta1-3)&gt;3),10,3*$N14/5+zeta1-3)</f>
        <v>10</v>
      </c>
      <c r="P14" s="17">
        <f t="shared" si="8"/>
        <v>10</v>
      </c>
      <c r="Q14" s="19">
        <f t="shared" si="9"/>
        <v>0.45999999999999996</v>
      </c>
      <c r="R14" s="1">
        <f t="shared" si="10"/>
        <v>1.54</v>
      </c>
      <c r="S14" s="17">
        <f t="shared" si="11"/>
        <v>1.54</v>
      </c>
      <c r="T14" s="1">
        <f t="shared" si="12"/>
        <v>10</v>
      </c>
    </row>
    <row r="15" spans="4:20" ht="12.75">
      <c r="D15" s="5">
        <v>1</v>
      </c>
      <c r="E15" s="1">
        <f t="shared" si="13"/>
        <v>10</v>
      </c>
      <c r="F15" s="17">
        <f t="shared" si="1"/>
        <v>10</v>
      </c>
      <c r="G15" s="1">
        <f t="shared" si="2"/>
        <v>1.75</v>
      </c>
      <c r="H15" s="1">
        <f t="shared" si="3"/>
        <v>10</v>
      </c>
      <c r="I15" s="17">
        <f t="shared" si="4"/>
        <v>10</v>
      </c>
      <c r="J15" s="1">
        <f>IF(OR($A$4="fuori dai limiti",$B$4="fuori dai limiti",(-3*$D15/4+zeta1+3*ics1/4)&lt;zeta1,(-3*$D15/4+zeta1+3*ics1/4)&gt;3),10,-3*$D15/4+zeta1+3*ics1/4)</f>
        <v>2.75</v>
      </c>
      <c r="K15" s="1">
        <f t="shared" si="6"/>
        <v>10</v>
      </c>
      <c r="N15" s="5">
        <v>1</v>
      </c>
      <c r="O15" s="1">
        <f t="shared" si="7"/>
        <v>10</v>
      </c>
      <c r="P15" s="17">
        <f t="shared" si="8"/>
        <v>10</v>
      </c>
      <c r="Q15" s="19">
        <f t="shared" si="9"/>
        <v>0.3999999999999999</v>
      </c>
      <c r="R15" s="1">
        <f t="shared" si="10"/>
        <v>1.6</v>
      </c>
      <c r="S15" s="17">
        <f t="shared" si="11"/>
        <v>1.6</v>
      </c>
      <c r="T15" s="1">
        <f t="shared" si="12"/>
        <v>10</v>
      </c>
    </row>
    <row r="16" spans="4:20" ht="12.75">
      <c r="D16" s="5">
        <v>1.1</v>
      </c>
      <c r="E16" s="1">
        <f t="shared" si="13"/>
        <v>10</v>
      </c>
      <c r="F16" s="17">
        <f t="shared" si="1"/>
        <v>10</v>
      </c>
      <c r="G16" s="1">
        <f t="shared" si="2"/>
        <v>1.6749999999999998</v>
      </c>
      <c r="H16" s="1">
        <f t="shared" si="3"/>
        <v>10</v>
      </c>
      <c r="I16" s="17">
        <f t="shared" si="4"/>
        <v>10</v>
      </c>
      <c r="J16" s="1">
        <f t="shared" si="5"/>
        <v>2.675</v>
      </c>
      <c r="K16" s="1">
        <f t="shared" si="6"/>
        <v>10</v>
      </c>
      <c r="N16" s="5">
        <v>1.1</v>
      </c>
      <c r="O16" s="1">
        <f t="shared" si="7"/>
        <v>10</v>
      </c>
      <c r="P16" s="17">
        <f t="shared" si="8"/>
        <v>10</v>
      </c>
      <c r="Q16" s="19">
        <f t="shared" si="9"/>
        <v>0.33999999999999986</v>
      </c>
      <c r="R16" s="1">
        <f t="shared" si="10"/>
        <v>1.6600000000000001</v>
      </c>
      <c r="S16" s="17">
        <f t="shared" si="11"/>
        <v>1.6600000000000001</v>
      </c>
      <c r="T16" s="1">
        <f t="shared" si="12"/>
        <v>10</v>
      </c>
    </row>
    <row r="17" spans="4:20" ht="12.75">
      <c r="D17" s="5">
        <v>1.2</v>
      </c>
      <c r="E17" s="1">
        <f t="shared" si="13"/>
        <v>10</v>
      </c>
      <c r="F17" s="17">
        <f t="shared" si="1"/>
        <v>10</v>
      </c>
      <c r="G17" s="1">
        <f t="shared" si="2"/>
        <v>1.5999999999999996</v>
      </c>
      <c r="H17" s="1">
        <f t="shared" si="3"/>
        <v>10</v>
      </c>
      <c r="I17" s="17">
        <f t="shared" si="4"/>
        <v>10</v>
      </c>
      <c r="J17" s="1">
        <f t="shared" si="5"/>
        <v>2.6</v>
      </c>
      <c r="K17" s="1">
        <f t="shared" si="6"/>
        <v>10</v>
      </c>
      <c r="N17" s="5">
        <v>1.2</v>
      </c>
      <c r="O17" s="1">
        <f t="shared" si="7"/>
        <v>10</v>
      </c>
      <c r="P17" s="17">
        <f t="shared" si="8"/>
        <v>10</v>
      </c>
      <c r="Q17" s="19">
        <f t="shared" si="9"/>
        <v>0.28000000000000025</v>
      </c>
      <c r="R17" s="1">
        <f t="shared" si="10"/>
        <v>1.72</v>
      </c>
      <c r="S17" s="17">
        <f t="shared" si="11"/>
        <v>1.72</v>
      </c>
      <c r="T17" s="1">
        <f t="shared" si="12"/>
        <v>10</v>
      </c>
    </row>
    <row r="18" spans="4:20" ht="12.75">
      <c r="D18" s="5">
        <v>1.3</v>
      </c>
      <c r="E18" s="1">
        <f t="shared" si="13"/>
        <v>10</v>
      </c>
      <c r="F18" s="17">
        <f t="shared" si="1"/>
        <v>10</v>
      </c>
      <c r="G18" s="1">
        <f t="shared" si="2"/>
        <v>1.5250000000000004</v>
      </c>
      <c r="H18" s="1">
        <f t="shared" si="3"/>
        <v>10</v>
      </c>
      <c r="I18" s="17">
        <f t="shared" si="4"/>
        <v>10</v>
      </c>
      <c r="J18" s="1">
        <f t="shared" si="5"/>
        <v>2.525</v>
      </c>
      <c r="K18" s="1">
        <f t="shared" si="6"/>
        <v>10</v>
      </c>
      <c r="N18" s="5">
        <v>1.3</v>
      </c>
      <c r="O18" s="1">
        <f t="shared" si="7"/>
        <v>10</v>
      </c>
      <c r="P18" s="17">
        <f t="shared" si="8"/>
        <v>10</v>
      </c>
      <c r="Q18" s="19">
        <f t="shared" si="9"/>
        <v>0.21999999999999975</v>
      </c>
      <c r="R18" s="1">
        <f t="shared" si="10"/>
        <v>1.78</v>
      </c>
      <c r="S18" s="17">
        <f t="shared" si="11"/>
        <v>1.78</v>
      </c>
      <c r="T18" s="1">
        <f t="shared" si="12"/>
        <v>10</v>
      </c>
    </row>
    <row r="19" spans="4:20" ht="12.75">
      <c r="D19" s="5">
        <v>1.4</v>
      </c>
      <c r="E19" s="1">
        <f t="shared" si="13"/>
        <v>10</v>
      </c>
      <c r="F19" s="17">
        <f t="shared" si="1"/>
        <v>10</v>
      </c>
      <c r="G19" s="1">
        <f t="shared" si="2"/>
        <v>1.4500000000000002</v>
      </c>
      <c r="H19" s="1">
        <f t="shared" si="3"/>
        <v>10</v>
      </c>
      <c r="I19" s="17">
        <f t="shared" si="4"/>
        <v>10</v>
      </c>
      <c r="J19" s="1">
        <f t="shared" si="5"/>
        <v>2.45</v>
      </c>
      <c r="K19" s="1">
        <f t="shared" si="6"/>
        <v>10</v>
      </c>
      <c r="N19" s="5">
        <v>1.4</v>
      </c>
      <c r="O19" s="1">
        <f t="shared" si="7"/>
        <v>10</v>
      </c>
      <c r="P19" s="17">
        <f t="shared" si="8"/>
        <v>10</v>
      </c>
      <c r="Q19" s="19">
        <f t="shared" si="9"/>
        <v>0.16000000000000014</v>
      </c>
      <c r="R19" s="1">
        <f t="shared" si="10"/>
        <v>1.8399999999999999</v>
      </c>
      <c r="S19" s="17">
        <f t="shared" si="11"/>
        <v>1.8399999999999999</v>
      </c>
      <c r="T19" s="1">
        <f t="shared" si="12"/>
        <v>10</v>
      </c>
    </row>
    <row r="20" spans="4:20" ht="12.75">
      <c r="D20" s="5">
        <v>1.5</v>
      </c>
      <c r="E20" s="1">
        <f t="shared" si="13"/>
        <v>10</v>
      </c>
      <c r="F20" s="17">
        <f t="shared" si="1"/>
        <v>10</v>
      </c>
      <c r="G20" s="1">
        <f t="shared" si="2"/>
        <v>1.375</v>
      </c>
      <c r="H20" s="1">
        <f t="shared" si="3"/>
        <v>10</v>
      </c>
      <c r="I20" s="17">
        <f t="shared" si="4"/>
        <v>10</v>
      </c>
      <c r="J20" s="1">
        <f t="shared" si="5"/>
        <v>2.375</v>
      </c>
      <c r="K20" s="1">
        <f t="shared" si="6"/>
        <v>10</v>
      </c>
      <c r="N20" s="5">
        <v>1.5</v>
      </c>
      <c r="O20" s="1">
        <f t="shared" si="7"/>
        <v>10</v>
      </c>
      <c r="P20" s="17">
        <f t="shared" si="8"/>
        <v>10</v>
      </c>
      <c r="Q20" s="19">
        <f t="shared" si="9"/>
        <v>0.10000000000000009</v>
      </c>
      <c r="R20" s="1">
        <f t="shared" si="10"/>
        <v>1.9</v>
      </c>
      <c r="S20" s="17">
        <f t="shared" si="11"/>
        <v>1.9</v>
      </c>
      <c r="T20" s="1">
        <f t="shared" si="12"/>
        <v>10</v>
      </c>
    </row>
    <row r="21" spans="4:20" ht="12.75">
      <c r="D21" s="5">
        <v>1.6</v>
      </c>
      <c r="E21" s="1">
        <f t="shared" si="13"/>
        <v>10</v>
      </c>
      <c r="F21" s="17">
        <f t="shared" si="1"/>
        <v>10</v>
      </c>
      <c r="G21" s="1">
        <f t="shared" si="2"/>
        <v>1.2999999999999998</v>
      </c>
      <c r="H21" s="1">
        <f t="shared" si="3"/>
        <v>10</v>
      </c>
      <c r="I21" s="17">
        <f t="shared" si="4"/>
        <v>10</v>
      </c>
      <c r="J21" s="1">
        <f t="shared" si="5"/>
        <v>2.3</v>
      </c>
      <c r="K21" s="1">
        <f t="shared" si="6"/>
        <v>10</v>
      </c>
      <c r="N21" s="5">
        <v>1.6</v>
      </c>
      <c r="O21" s="1">
        <f t="shared" si="7"/>
        <v>10</v>
      </c>
      <c r="P21" s="17">
        <f t="shared" si="8"/>
        <v>10</v>
      </c>
      <c r="Q21" s="19">
        <f t="shared" si="9"/>
        <v>0.040000000000000036</v>
      </c>
      <c r="R21" s="1">
        <f t="shared" si="10"/>
        <v>1.9600000000000002</v>
      </c>
      <c r="S21" s="17">
        <f t="shared" si="11"/>
        <v>1.9600000000000002</v>
      </c>
      <c r="T21" s="1">
        <f t="shared" si="12"/>
        <v>10</v>
      </c>
    </row>
    <row r="22" spans="4:20" ht="12.75">
      <c r="D22" s="5">
        <v>1.7</v>
      </c>
      <c r="E22" s="1">
        <f t="shared" si="13"/>
        <v>10</v>
      </c>
      <c r="F22" s="17">
        <f t="shared" si="1"/>
        <v>10</v>
      </c>
      <c r="G22" s="1">
        <f t="shared" si="2"/>
        <v>1.2249999999999996</v>
      </c>
      <c r="H22" s="1">
        <f t="shared" si="3"/>
        <v>10</v>
      </c>
      <c r="I22" s="17">
        <f t="shared" si="4"/>
        <v>10</v>
      </c>
      <c r="J22" s="1">
        <f t="shared" si="5"/>
        <v>2.225</v>
      </c>
      <c r="K22" s="1">
        <f t="shared" si="6"/>
        <v>10</v>
      </c>
      <c r="N22" s="5">
        <v>1.7</v>
      </c>
      <c r="O22" s="1">
        <f t="shared" si="7"/>
        <v>0.020000000000000018</v>
      </c>
      <c r="P22" s="17">
        <f t="shared" si="8"/>
        <v>0.020000000000000018</v>
      </c>
      <c r="Q22" s="19">
        <f t="shared" si="9"/>
        <v>10</v>
      </c>
      <c r="R22" s="1">
        <f t="shared" si="10"/>
        <v>2.02</v>
      </c>
      <c r="S22" s="17">
        <f t="shared" si="11"/>
        <v>2.02</v>
      </c>
      <c r="T22" s="1">
        <f t="shared" si="12"/>
        <v>10</v>
      </c>
    </row>
    <row r="23" spans="4:20" ht="12.75">
      <c r="D23" s="5">
        <v>1.8</v>
      </c>
      <c r="E23" s="1">
        <f t="shared" si="13"/>
        <v>10</v>
      </c>
      <c r="F23" s="17">
        <f t="shared" si="1"/>
        <v>10</v>
      </c>
      <c r="G23" s="1">
        <f t="shared" si="2"/>
        <v>1.1500000000000004</v>
      </c>
      <c r="H23" s="1">
        <f t="shared" si="3"/>
        <v>10</v>
      </c>
      <c r="I23" s="17">
        <f t="shared" si="4"/>
        <v>10</v>
      </c>
      <c r="J23" s="1">
        <f t="shared" si="5"/>
        <v>2.15</v>
      </c>
      <c r="K23" s="1">
        <f t="shared" si="6"/>
        <v>10</v>
      </c>
      <c r="N23" s="5">
        <v>1.8</v>
      </c>
      <c r="O23" s="1">
        <f t="shared" si="7"/>
        <v>0.08000000000000007</v>
      </c>
      <c r="P23" s="17">
        <f t="shared" si="8"/>
        <v>0.08000000000000007</v>
      </c>
      <c r="Q23" s="19">
        <f t="shared" si="9"/>
        <v>10</v>
      </c>
      <c r="R23" s="1">
        <f t="shared" si="10"/>
        <v>2.08</v>
      </c>
      <c r="S23" s="17">
        <f t="shared" si="11"/>
        <v>2.08</v>
      </c>
      <c r="T23" s="1">
        <f t="shared" si="12"/>
        <v>10</v>
      </c>
    </row>
    <row r="24" spans="4:20" ht="12.75">
      <c r="D24" s="5">
        <v>1.9</v>
      </c>
      <c r="E24" s="1">
        <f t="shared" si="13"/>
        <v>10</v>
      </c>
      <c r="F24" s="17">
        <f t="shared" si="1"/>
        <v>10</v>
      </c>
      <c r="G24" s="1">
        <f t="shared" si="2"/>
        <v>1.0750000000000002</v>
      </c>
      <c r="H24" s="1">
        <f t="shared" si="3"/>
        <v>10</v>
      </c>
      <c r="I24" s="17">
        <f t="shared" si="4"/>
        <v>10</v>
      </c>
      <c r="J24" s="1">
        <f t="shared" si="5"/>
        <v>2.075</v>
      </c>
      <c r="K24" s="1">
        <f t="shared" si="6"/>
        <v>10</v>
      </c>
      <c r="N24" s="5">
        <v>1.9</v>
      </c>
      <c r="O24" s="1">
        <f t="shared" si="7"/>
        <v>0.13999999999999968</v>
      </c>
      <c r="P24" s="17">
        <f t="shared" si="8"/>
        <v>0.13999999999999968</v>
      </c>
      <c r="Q24" s="19">
        <f t="shared" si="9"/>
        <v>10</v>
      </c>
      <c r="R24" s="1">
        <f t="shared" si="10"/>
        <v>2.1399999999999997</v>
      </c>
      <c r="S24" s="17">
        <f t="shared" si="11"/>
        <v>2.1399999999999997</v>
      </c>
      <c r="T24" s="1">
        <f t="shared" si="12"/>
        <v>10</v>
      </c>
    </row>
    <row r="25" spans="4:20" ht="12.75">
      <c r="D25" s="5">
        <v>2</v>
      </c>
      <c r="E25" s="1">
        <f>IF(OR($A$4="fuori dai limiti",$B$4="fuori dai limiti",(-3*$D25/4+zeta1+3*ics1/4)&lt;0,(-3*$D25/4+zeta1+3*ics1/4)&gt;zeta1),10,-3*$D25/4+zeta1+3*ics1/4)</f>
        <v>2</v>
      </c>
      <c r="F25" s="17">
        <f t="shared" si="1"/>
        <v>10</v>
      </c>
      <c r="G25" s="1">
        <f>IF(OR($A$4="fuori dai limiti",$B$4="fuori dai limiti",(-3*$D25/4-zeta1-3*ics1/4+6)&lt;0,(-3*$D25/4-zeta1-3*ics1/4+6)&gt;3,$D25&gt;ics1),10,-3*$D25/4-zeta1-3*ics1/4+6)</f>
        <v>1</v>
      </c>
      <c r="H25" s="1">
        <f t="shared" si="3"/>
        <v>1</v>
      </c>
      <c r="I25" s="17">
        <f t="shared" si="4"/>
        <v>10</v>
      </c>
      <c r="J25" s="1">
        <f t="shared" si="5"/>
        <v>2</v>
      </c>
      <c r="K25" s="1">
        <f t="shared" si="6"/>
        <v>2</v>
      </c>
      <c r="N25" s="5">
        <v>2</v>
      </c>
      <c r="O25" s="1">
        <f t="shared" si="7"/>
        <v>0.20000000000000018</v>
      </c>
      <c r="P25" s="17">
        <f t="shared" si="8"/>
        <v>0.20000000000000018</v>
      </c>
      <c r="Q25" s="19">
        <f t="shared" si="9"/>
        <v>10</v>
      </c>
      <c r="R25" s="1">
        <f t="shared" si="10"/>
        <v>2.2</v>
      </c>
      <c r="S25" s="17">
        <f t="shared" si="11"/>
        <v>2.2</v>
      </c>
      <c r="T25" s="1">
        <f t="shared" si="12"/>
        <v>10</v>
      </c>
    </row>
    <row r="26" spans="4:20" ht="12.75">
      <c r="D26" s="5">
        <v>2.1</v>
      </c>
      <c r="E26" s="1">
        <f>IF(OR($A$4="fuori dai limiti",$B$4="fuori dai limiti",(-3*$D26/4+zeta1+3*ics1/4)&lt;0,(-3*$D26/4+zeta1+3*ics1/4)&gt;zeta1),10,-3*$D26/4+zeta1+3*ics1/4)</f>
        <v>1.9249999999999998</v>
      </c>
      <c r="F26" s="17">
        <f t="shared" si="1"/>
        <v>10</v>
      </c>
      <c r="G26" s="1">
        <f>IF(OR($A$4="fuori dai limiti",$B$4="fuori dai limiti",(-3*$D26/4-zeta1-3*ics1/4+6)&lt;0,(-3*$D26/4-zeta1-3*ics1/4+6)&gt;3,$D26&gt;ics1),10,-3*$D26/4-zeta1-3*ics1/4+6)</f>
        <v>10</v>
      </c>
      <c r="H26" s="1">
        <f t="shared" si="3"/>
        <v>0.9249999999999998</v>
      </c>
      <c r="I26" s="17">
        <f t="shared" si="4"/>
        <v>10</v>
      </c>
      <c r="J26" s="1">
        <f t="shared" si="5"/>
        <v>10</v>
      </c>
      <c r="K26" s="1">
        <f t="shared" si="6"/>
        <v>10</v>
      </c>
      <c r="N26" s="5">
        <v>2.1</v>
      </c>
      <c r="O26" s="1">
        <f t="shared" si="7"/>
        <v>0.26000000000000023</v>
      </c>
      <c r="P26" s="17">
        <f t="shared" si="8"/>
        <v>0.26000000000000023</v>
      </c>
      <c r="Q26" s="19">
        <f t="shared" si="9"/>
        <v>10</v>
      </c>
      <c r="R26" s="1">
        <f t="shared" si="10"/>
        <v>2.2600000000000002</v>
      </c>
      <c r="S26" s="17">
        <f t="shared" si="11"/>
        <v>2.2600000000000002</v>
      </c>
      <c r="T26" s="1">
        <f t="shared" si="12"/>
        <v>10</v>
      </c>
    </row>
    <row r="27" spans="4:20" ht="12.75">
      <c r="D27" s="5">
        <v>2.2</v>
      </c>
      <c r="E27" s="1">
        <f aca="true" t="shared" si="14" ref="E27:E32">IF(OR($A$4="fuori dai limiti",$B$4="fuori dai limiti",(-3*$D27/4+zeta1+3*ics1/4)&lt;0,(-3*$D27/4+zeta1+3*ics1/4)&gt;zeta1),10,-3*$D27/4+zeta1+3*ics1/4)</f>
        <v>1.8499999999999999</v>
      </c>
      <c r="F27" s="17">
        <f t="shared" si="1"/>
        <v>10</v>
      </c>
      <c r="G27" s="1">
        <f>IF(OR($A$4="fuori dai limiti",$B$4="fuori dai limiti",(-3*$D27/4-zeta1-3*ics1/4+6)&lt;0,(-3*$D27/4-zeta1-3*ics1/4+6)&gt;3,$D27&gt;ics1),10,-3*$D27/4-zeta1-3*ics1/4+6)</f>
        <v>10</v>
      </c>
      <c r="H27" s="1">
        <f t="shared" si="3"/>
        <v>0.8499999999999996</v>
      </c>
      <c r="I27" s="17">
        <f t="shared" si="4"/>
        <v>10</v>
      </c>
      <c r="J27" s="1">
        <f t="shared" si="5"/>
        <v>10</v>
      </c>
      <c r="K27" s="1">
        <f t="shared" si="6"/>
        <v>10</v>
      </c>
      <c r="N27" s="5">
        <v>2.2</v>
      </c>
      <c r="O27" s="1">
        <f t="shared" si="7"/>
        <v>0.3200000000000003</v>
      </c>
      <c r="P27" s="17">
        <f t="shared" si="8"/>
        <v>0.3200000000000003</v>
      </c>
      <c r="Q27" s="19">
        <f t="shared" si="9"/>
        <v>10</v>
      </c>
      <c r="R27" s="1">
        <f t="shared" si="10"/>
        <v>2.3200000000000003</v>
      </c>
      <c r="S27" s="17">
        <f t="shared" si="11"/>
        <v>2.3200000000000003</v>
      </c>
      <c r="T27" s="1">
        <f t="shared" si="12"/>
        <v>10</v>
      </c>
    </row>
    <row r="28" spans="4:20" ht="12.75">
      <c r="D28" s="5">
        <v>2.3</v>
      </c>
      <c r="E28" s="1">
        <f t="shared" si="14"/>
        <v>1.7750000000000001</v>
      </c>
      <c r="F28" s="17">
        <f t="shared" si="1"/>
        <v>10</v>
      </c>
      <c r="G28" s="1">
        <f>IF(OR($A$4="fuori dai limiti",$B$4="fuori dai limiti",(-3*$D28/4-zeta1-3*ics1/4+6)&lt;0,(-3*$D28/4-zeta1-3*ics1/4+6)&gt;3,$D28&gt;ics1),10,-3*$D28/4-zeta1-3*ics1/4+6)</f>
        <v>10</v>
      </c>
      <c r="H28" s="1">
        <f t="shared" si="3"/>
        <v>0.7750000000000004</v>
      </c>
      <c r="I28" s="17">
        <f t="shared" si="4"/>
        <v>10</v>
      </c>
      <c r="J28" s="1">
        <f t="shared" si="5"/>
        <v>10</v>
      </c>
      <c r="K28" s="1">
        <f t="shared" si="6"/>
        <v>10</v>
      </c>
      <c r="N28" s="5">
        <v>2.3</v>
      </c>
      <c r="O28" s="1">
        <f t="shared" si="7"/>
        <v>0.3799999999999999</v>
      </c>
      <c r="P28" s="17">
        <f t="shared" si="8"/>
        <v>0.3799999999999999</v>
      </c>
      <c r="Q28" s="19">
        <f t="shared" si="9"/>
        <v>10</v>
      </c>
      <c r="R28" s="1">
        <f t="shared" si="10"/>
        <v>2.38</v>
      </c>
      <c r="S28" s="17">
        <f t="shared" si="11"/>
        <v>2.38</v>
      </c>
      <c r="T28" s="1">
        <f t="shared" si="12"/>
        <v>10</v>
      </c>
    </row>
    <row r="29" spans="4:20" ht="12.75">
      <c r="D29" s="5">
        <v>2.4</v>
      </c>
      <c r="E29" s="1">
        <f t="shared" si="14"/>
        <v>1.7000000000000002</v>
      </c>
      <c r="F29" s="17">
        <f t="shared" si="1"/>
        <v>10</v>
      </c>
      <c r="G29" s="1">
        <f aca="true" t="shared" si="15" ref="G29:G45">IF(OR($A$4="fuori dai limiti",$B$4="fuori dai limiti",(-3*$D29/4-zeta1-3*ics1/4+6)&lt;0,(-3*$D29/4-zeta1-3*ics1/4+6)&gt;3,$D29&gt;ics1),10,-3*$D29/4-zeta1-3*ics1/4+6)</f>
        <v>10</v>
      </c>
      <c r="H29" s="1">
        <f t="shared" si="3"/>
        <v>0.7000000000000002</v>
      </c>
      <c r="I29" s="17">
        <f t="shared" si="4"/>
        <v>10</v>
      </c>
      <c r="J29" s="1">
        <f t="shared" si="5"/>
        <v>10</v>
      </c>
      <c r="K29" s="1">
        <f t="shared" si="6"/>
        <v>10</v>
      </c>
      <c r="N29" s="5">
        <v>2.4</v>
      </c>
      <c r="O29" s="1">
        <f t="shared" si="7"/>
        <v>0.43999999999999995</v>
      </c>
      <c r="P29" s="17">
        <f t="shared" si="8"/>
        <v>0.43999999999999995</v>
      </c>
      <c r="Q29" s="19">
        <f t="shared" si="9"/>
        <v>10</v>
      </c>
      <c r="R29" s="1">
        <f t="shared" si="10"/>
        <v>2.44</v>
      </c>
      <c r="S29" s="17">
        <f t="shared" si="11"/>
        <v>2.44</v>
      </c>
      <c r="T29" s="1">
        <f t="shared" si="12"/>
        <v>10</v>
      </c>
    </row>
    <row r="30" spans="4:20" ht="12.75">
      <c r="D30" s="5">
        <v>2.5</v>
      </c>
      <c r="E30" s="1">
        <f t="shared" si="14"/>
        <v>1.625</v>
      </c>
      <c r="F30" s="17">
        <f t="shared" si="1"/>
        <v>10</v>
      </c>
      <c r="G30" s="1">
        <f t="shared" si="15"/>
        <v>10</v>
      </c>
      <c r="H30" s="1">
        <f t="shared" si="3"/>
        <v>0.625</v>
      </c>
      <c r="I30" s="17">
        <f t="shared" si="4"/>
        <v>10</v>
      </c>
      <c r="J30" s="1">
        <f t="shared" si="5"/>
        <v>10</v>
      </c>
      <c r="K30" s="1">
        <f t="shared" si="6"/>
        <v>10</v>
      </c>
      <c r="N30" s="5">
        <v>2.5</v>
      </c>
      <c r="O30" s="1">
        <f t="shared" si="7"/>
        <v>0.5</v>
      </c>
      <c r="P30" s="17">
        <f t="shared" si="8"/>
        <v>0.5</v>
      </c>
      <c r="Q30" s="19">
        <f t="shared" si="9"/>
        <v>10</v>
      </c>
      <c r="R30" s="1">
        <f t="shared" si="10"/>
        <v>2.5</v>
      </c>
      <c r="S30" s="17">
        <f t="shared" si="11"/>
        <v>2.5</v>
      </c>
      <c r="T30" s="1">
        <f t="shared" si="12"/>
        <v>10</v>
      </c>
    </row>
    <row r="31" spans="4:20" ht="12.75">
      <c r="D31" s="5">
        <v>2.6</v>
      </c>
      <c r="E31" s="1">
        <f t="shared" si="14"/>
        <v>1.5499999999999998</v>
      </c>
      <c r="F31" s="17">
        <f t="shared" si="1"/>
        <v>10</v>
      </c>
      <c r="G31" s="1">
        <f t="shared" si="15"/>
        <v>10</v>
      </c>
      <c r="H31" s="1">
        <f t="shared" si="3"/>
        <v>0.5499999999999998</v>
      </c>
      <c r="I31" s="17">
        <f t="shared" si="4"/>
        <v>10</v>
      </c>
      <c r="J31" s="1">
        <f t="shared" si="5"/>
        <v>10</v>
      </c>
      <c r="K31" s="1">
        <f t="shared" si="6"/>
        <v>10</v>
      </c>
      <c r="N31" s="5">
        <v>2.6</v>
      </c>
      <c r="O31" s="1">
        <f t="shared" si="7"/>
        <v>0.56</v>
      </c>
      <c r="P31" s="17">
        <f t="shared" si="8"/>
        <v>0.56</v>
      </c>
      <c r="Q31" s="19">
        <f t="shared" si="9"/>
        <v>10</v>
      </c>
      <c r="R31" s="1">
        <f t="shared" si="10"/>
        <v>2.56</v>
      </c>
      <c r="S31" s="17">
        <f t="shared" si="11"/>
        <v>2.56</v>
      </c>
      <c r="T31" s="1">
        <f t="shared" si="12"/>
        <v>10</v>
      </c>
    </row>
    <row r="32" spans="4:20" ht="12.75">
      <c r="D32" s="5">
        <v>2.7</v>
      </c>
      <c r="E32" s="1">
        <f t="shared" si="14"/>
        <v>1.4749999999999996</v>
      </c>
      <c r="F32" s="17">
        <f t="shared" si="1"/>
        <v>10</v>
      </c>
      <c r="G32" s="1">
        <f t="shared" si="15"/>
        <v>10</v>
      </c>
      <c r="H32" s="1">
        <f t="shared" si="3"/>
        <v>0.47499999999999964</v>
      </c>
      <c r="I32" s="17">
        <f t="shared" si="4"/>
        <v>10</v>
      </c>
      <c r="J32" s="1">
        <f t="shared" si="5"/>
        <v>10</v>
      </c>
      <c r="K32" s="1">
        <f t="shared" si="6"/>
        <v>10</v>
      </c>
      <c r="N32" s="5">
        <v>2.7</v>
      </c>
      <c r="O32" s="1">
        <f t="shared" si="7"/>
        <v>0.6200000000000001</v>
      </c>
      <c r="P32" s="17">
        <f t="shared" si="8"/>
        <v>0.6200000000000001</v>
      </c>
      <c r="Q32" s="19">
        <f t="shared" si="9"/>
        <v>10</v>
      </c>
      <c r="R32" s="1">
        <f t="shared" si="10"/>
        <v>2.62</v>
      </c>
      <c r="S32" s="17">
        <f t="shared" si="11"/>
        <v>2.62</v>
      </c>
      <c r="T32" s="1">
        <f t="shared" si="12"/>
        <v>10</v>
      </c>
    </row>
    <row r="33" spans="4:20" ht="12.75">
      <c r="D33" s="5">
        <v>2.8</v>
      </c>
      <c r="E33" s="1">
        <f>IF(OR($A$4="fuori dai limiti",$B$4="fuori dai limiti",(-3*$D33/4+zeta1+3*ics1/4)&lt;0,(-3*$D33/4+zeta1+3*ics1/4)&gt;zeta1),10,-3*$D33/4+zeta1+3*ics1/4)</f>
        <v>1.4000000000000004</v>
      </c>
      <c r="F33" s="17">
        <f t="shared" si="1"/>
        <v>10</v>
      </c>
      <c r="G33" s="1">
        <f t="shared" si="15"/>
        <v>10</v>
      </c>
      <c r="H33" s="1">
        <f t="shared" si="3"/>
        <v>0.40000000000000036</v>
      </c>
      <c r="I33" s="17">
        <f t="shared" si="4"/>
        <v>10</v>
      </c>
      <c r="J33" s="1">
        <f t="shared" si="5"/>
        <v>10</v>
      </c>
      <c r="K33" s="1">
        <f t="shared" si="6"/>
        <v>10</v>
      </c>
      <c r="N33" s="5">
        <v>2.8</v>
      </c>
      <c r="O33" s="1">
        <f t="shared" si="7"/>
        <v>0.6799999999999997</v>
      </c>
      <c r="P33" s="17">
        <f t="shared" si="8"/>
        <v>0.6799999999999997</v>
      </c>
      <c r="Q33" s="19">
        <f t="shared" si="9"/>
        <v>10</v>
      </c>
      <c r="R33" s="1">
        <f t="shared" si="10"/>
        <v>2.6799999999999997</v>
      </c>
      <c r="S33" s="17">
        <f t="shared" si="11"/>
        <v>2.6799999999999997</v>
      </c>
      <c r="T33" s="1">
        <f t="shared" si="12"/>
        <v>10</v>
      </c>
    </row>
    <row r="34" spans="4:20" ht="12.75">
      <c r="D34" s="5">
        <v>2.9</v>
      </c>
      <c r="E34" s="1">
        <f aca="true" t="shared" si="16" ref="E34:E45">IF(OR($A$4="fuori dai limiti",$B$4="fuori dai limiti",(-3*$D34/4+zeta1+3*ics1/4)&lt;0,(-3*$D34/4+zeta1+3*ics1/4)&gt;zeta1),10,-3*$D34/4+zeta1+3*ics1/4)</f>
        <v>1.3250000000000002</v>
      </c>
      <c r="F34" s="17">
        <f t="shared" si="1"/>
        <v>10</v>
      </c>
      <c r="G34" s="1">
        <f t="shared" si="15"/>
        <v>10</v>
      </c>
      <c r="H34" s="1">
        <f t="shared" si="3"/>
        <v>0.3250000000000002</v>
      </c>
      <c r="I34" s="17">
        <f t="shared" si="4"/>
        <v>10</v>
      </c>
      <c r="J34" s="1">
        <f t="shared" si="5"/>
        <v>10</v>
      </c>
      <c r="K34" s="1">
        <f t="shared" si="6"/>
        <v>10</v>
      </c>
      <c r="N34" s="5">
        <v>2.9</v>
      </c>
      <c r="O34" s="1">
        <f t="shared" si="7"/>
        <v>0.7399999999999998</v>
      </c>
      <c r="P34" s="17">
        <f t="shared" si="8"/>
        <v>0.7399999999999998</v>
      </c>
      <c r="Q34" s="19">
        <f t="shared" si="9"/>
        <v>10</v>
      </c>
      <c r="R34" s="1">
        <f t="shared" si="10"/>
        <v>2.7399999999999998</v>
      </c>
      <c r="S34" s="17">
        <f t="shared" si="11"/>
        <v>2.7399999999999998</v>
      </c>
      <c r="T34" s="1">
        <f t="shared" si="12"/>
        <v>10</v>
      </c>
    </row>
    <row r="35" spans="4:20" ht="12.75">
      <c r="D35" s="5">
        <v>3</v>
      </c>
      <c r="E35" s="1">
        <f t="shared" si="16"/>
        <v>1.25</v>
      </c>
      <c r="F35" s="17">
        <f t="shared" si="1"/>
        <v>10</v>
      </c>
      <c r="G35" s="1">
        <f t="shared" si="15"/>
        <v>10</v>
      </c>
      <c r="H35" s="1">
        <f t="shared" si="3"/>
        <v>0.25</v>
      </c>
      <c r="I35" s="17">
        <f t="shared" si="4"/>
        <v>10</v>
      </c>
      <c r="J35" s="1">
        <f t="shared" si="5"/>
        <v>10</v>
      </c>
      <c r="K35" s="1">
        <f t="shared" si="6"/>
        <v>10</v>
      </c>
      <c r="N35" s="5">
        <v>3</v>
      </c>
      <c r="O35" s="1">
        <f t="shared" si="7"/>
        <v>0.7999999999999998</v>
      </c>
      <c r="P35" s="17">
        <f t="shared" si="8"/>
        <v>0.7999999999999998</v>
      </c>
      <c r="Q35" s="19">
        <f t="shared" si="9"/>
        <v>10</v>
      </c>
      <c r="R35" s="1">
        <f t="shared" si="10"/>
        <v>2.8</v>
      </c>
      <c r="S35" s="17">
        <f t="shared" si="11"/>
        <v>2.8</v>
      </c>
      <c r="T35" s="1">
        <f t="shared" si="12"/>
        <v>10</v>
      </c>
    </row>
    <row r="36" spans="4:20" ht="12.75">
      <c r="D36" s="5">
        <v>3.1</v>
      </c>
      <c r="E36" s="1">
        <f t="shared" si="16"/>
        <v>1.1749999999999998</v>
      </c>
      <c r="F36" s="17">
        <f t="shared" si="1"/>
        <v>10</v>
      </c>
      <c r="G36" s="1">
        <f t="shared" si="15"/>
        <v>10</v>
      </c>
      <c r="H36" s="1">
        <f t="shared" si="3"/>
        <v>0.17499999999999982</v>
      </c>
      <c r="I36" s="17">
        <f t="shared" si="4"/>
        <v>10</v>
      </c>
      <c r="J36" s="1">
        <f t="shared" si="5"/>
        <v>10</v>
      </c>
      <c r="K36" s="1">
        <f t="shared" si="6"/>
        <v>10</v>
      </c>
      <c r="N36" s="5">
        <v>3.1</v>
      </c>
      <c r="O36" s="1">
        <f t="shared" si="7"/>
        <v>0.8600000000000003</v>
      </c>
      <c r="P36" s="17">
        <f t="shared" si="8"/>
        <v>0.8600000000000003</v>
      </c>
      <c r="Q36" s="19">
        <f t="shared" si="9"/>
        <v>10</v>
      </c>
      <c r="R36" s="1">
        <f t="shared" si="10"/>
        <v>2.8600000000000003</v>
      </c>
      <c r="S36" s="17">
        <f t="shared" si="11"/>
        <v>2.8600000000000003</v>
      </c>
      <c r="T36" s="1">
        <f t="shared" si="12"/>
        <v>10</v>
      </c>
    </row>
    <row r="37" spans="4:20" ht="12.75">
      <c r="D37" s="5">
        <v>3.2</v>
      </c>
      <c r="E37" s="1">
        <f t="shared" si="16"/>
        <v>1.0999999999999996</v>
      </c>
      <c r="F37" s="17">
        <f t="shared" si="1"/>
        <v>10</v>
      </c>
      <c r="G37" s="1">
        <f t="shared" si="15"/>
        <v>10</v>
      </c>
      <c r="H37" s="1">
        <f t="shared" si="3"/>
        <v>0.09999999999999964</v>
      </c>
      <c r="I37" s="17">
        <f t="shared" si="4"/>
        <v>10</v>
      </c>
      <c r="J37" s="1">
        <f t="shared" si="5"/>
        <v>10</v>
      </c>
      <c r="K37" s="1">
        <f t="shared" si="6"/>
        <v>10</v>
      </c>
      <c r="N37" s="5">
        <v>3.2</v>
      </c>
      <c r="O37" s="1">
        <f t="shared" si="7"/>
        <v>0.9200000000000004</v>
      </c>
      <c r="P37" s="17">
        <f t="shared" si="8"/>
        <v>0.9200000000000004</v>
      </c>
      <c r="Q37" s="19">
        <f t="shared" si="9"/>
        <v>10</v>
      </c>
      <c r="R37" s="1">
        <f t="shared" si="10"/>
        <v>2.9200000000000004</v>
      </c>
      <c r="S37" s="17">
        <f t="shared" si="11"/>
        <v>2.9200000000000004</v>
      </c>
      <c r="T37" s="1">
        <f t="shared" si="12"/>
        <v>10</v>
      </c>
    </row>
    <row r="38" spans="4:20" ht="12.75">
      <c r="D38" s="5">
        <v>3.3</v>
      </c>
      <c r="E38" s="1">
        <f t="shared" si="16"/>
        <v>1.0250000000000004</v>
      </c>
      <c r="F38" s="17">
        <f t="shared" si="1"/>
        <v>10</v>
      </c>
      <c r="G38" s="1">
        <f t="shared" si="15"/>
        <v>10</v>
      </c>
      <c r="H38" s="1">
        <f t="shared" si="3"/>
        <v>0.025000000000000355</v>
      </c>
      <c r="I38" s="17">
        <f t="shared" si="4"/>
        <v>10</v>
      </c>
      <c r="J38" s="1">
        <f t="shared" si="5"/>
        <v>10</v>
      </c>
      <c r="K38" s="1">
        <f t="shared" si="6"/>
        <v>10</v>
      </c>
      <c r="N38" s="5">
        <v>3.3</v>
      </c>
      <c r="O38" s="1">
        <f t="shared" si="7"/>
        <v>0.9799999999999995</v>
      </c>
      <c r="P38" s="17">
        <f t="shared" si="8"/>
        <v>0.9799999999999995</v>
      </c>
      <c r="Q38" s="19">
        <f t="shared" si="9"/>
        <v>10</v>
      </c>
      <c r="R38" s="1">
        <f t="shared" si="10"/>
        <v>2.9799999999999995</v>
      </c>
      <c r="S38" s="17">
        <f t="shared" si="11"/>
        <v>2.9799999999999995</v>
      </c>
      <c r="T38" s="1">
        <f t="shared" si="12"/>
        <v>10</v>
      </c>
    </row>
    <row r="39" spans="4:20" ht="12.75">
      <c r="D39" s="5">
        <v>3.4</v>
      </c>
      <c r="E39" s="1">
        <f t="shared" si="16"/>
        <v>0.9500000000000002</v>
      </c>
      <c r="F39" s="17">
        <f t="shared" si="1"/>
        <v>0.04999999999999982</v>
      </c>
      <c r="G39" s="1">
        <f t="shared" si="15"/>
        <v>10</v>
      </c>
      <c r="H39" s="1">
        <f t="shared" si="3"/>
        <v>10</v>
      </c>
      <c r="I39" s="17">
        <f t="shared" si="4"/>
        <v>10</v>
      </c>
      <c r="J39" s="1">
        <f t="shared" si="5"/>
        <v>10</v>
      </c>
      <c r="K39" s="1">
        <f t="shared" si="6"/>
        <v>10</v>
      </c>
      <c r="N39" s="5">
        <v>3.4</v>
      </c>
      <c r="O39" s="1">
        <f t="shared" si="7"/>
        <v>1.04</v>
      </c>
      <c r="P39" s="17">
        <f t="shared" si="8"/>
        <v>1.04</v>
      </c>
      <c r="Q39" s="19">
        <f t="shared" si="9"/>
        <v>10</v>
      </c>
      <c r="R39" s="1">
        <f t="shared" si="10"/>
        <v>10</v>
      </c>
      <c r="S39" s="17">
        <f t="shared" si="11"/>
        <v>10</v>
      </c>
      <c r="T39" s="1">
        <f t="shared" si="12"/>
        <v>2.96</v>
      </c>
    </row>
    <row r="40" spans="4:20" ht="12.75">
      <c r="D40" s="5">
        <v>3.5</v>
      </c>
      <c r="E40" s="1">
        <f t="shared" si="16"/>
        <v>0.875</v>
      </c>
      <c r="F40" s="17">
        <f t="shared" si="1"/>
        <v>0.125</v>
      </c>
      <c r="G40" s="1">
        <f t="shared" si="15"/>
        <v>10</v>
      </c>
      <c r="H40" s="1">
        <f t="shared" si="3"/>
        <v>10</v>
      </c>
      <c r="I40" s="17">
        <f t="shared" si="4"/>
        <v>10</v>
      </c>
      <c r="J40" s="1">
        <f t="shared" si="5"/>
        <v>10</v>
      </c>
      <c r="K40" s="1">
        <f t="shared" si="6"/>
        <v>10</v>
      </c>
      <c r="N40" s="5">
        <v>3.5</v>
      </c>
      <c r="O40" s="1">
        <f t="shared" si="7"/>
        <v>1.0999999999999996</v>
      </c>
      <c r="P40" s="17">
        <f t="shared" si="8"/>
        <v>1.0999999999999996</v>
      </c>
      <c r="Q40" s="19">
        <f t="shared" si="9"/>
        <v>10</v>
      </c>
      <c r="R40" s="1">
        <f t="shared" si="10"/>
        <v>10</v>
      </c>
      <c r="S40" s="17">
        <f t="shared" si="11"/>
        <v>10</v>
      </c>
      <c r="T40" s="1">
        <f t="shared" si="12"/>
        <v>2.9</v>
      </c>
    </row>
    <row r="41" spans="4:20" ht="12.75">
      <c r="D41" s="5">
        <v>3.6</v>
      </c>
      <c r="E41" s="1">
        <f t="shared" si="16"/>
        <v>0.7999999999999998</v>
      </c>
      <c r="F41" s="17">
        <f t="shared" si="1"/>
        <v>0.20000000000000018</v>
      </c>
      <c r="G41" s="1">
        <f t="shared" si="15"/>
        <v>10</v>
      </c>
      <c r="H41" s="1">
        <f t="shared" si="3"/>
        <v>10</v>
      </c>
      <c r="I41" s="17">
        <f t="shared" si="4"/>
        <v>10</v>
      </c>
      <c r="J41" s="1">
        <f t="shared" si="5"/>
        <v>10</v>
      </c>
      <c r="K41" s="1">
        <f t="shared" si="6"/>
        <v>10</v>
      </c>
      <c r="N41" s="5">
        <v>3.6</v>
      </c>
      <c r="O41" s="1">
        <f t="shared" si="7"/>
        <v>1.1600000000000001</v>
      </c>
      <c r="P41" s="17">
        <f t="shared" si="8"/>
        <v>1.1600000000000001</v>
      </c>
      <c r="Q41" s="19">
        <f t="shared" si="9"/>
        <v>10</v>
      </c>
      <c r="R41" s="1">
        <f t="shared" si="10"/>
        <v>10</v>
      </c>
      <c r="S41" s="17">
        <f t="shared" si="11"/>
        <v>10</v>
      </c>
      <c r="T41" s="1">
        <f t="shared" si="12"/>
        <v>2.84</v>
      </c>
    </row>
    <row r="42" spans="4:20" ht="12.75">
      <c r="D42" s="5">
        <v>3.7</v>
      </c>
      <c r="E42" s="1">
        <f t="shared" si="16"/>
        <v>0.7249999999999996</v>
      </c>
      <c r="F42" s="17">
        <f t="shared" si="1"/>
        <v>0.27500000000000036</v>
      </c>
      <c r="G42" s="1">
        <f t="shared" si="15"/>
        <v>10</v>
      </c>
      <c r="H42" s="1">
        <f t="shared" si="3"/>
        <v>10</v>
      </c>
      <c r="I42" s="17">
        <f t="shared" si="4"/>
        <v>10</v>
      </c>
      <c r="J42" s="1">
        <f t="shared" si="5"/>
        <v>10</v>
      </c>
      <c r="K42" s="1">
        <f t="shared" si="6"/>
        <v>10</v>
      </c>
      <c r="N42" s="5">
        <v>3.7</v>
      </c>
      <c r="O42" s="1">
        <f t="shared" si="7"/>
        <v>1.2200000000000006</v>
      </c>
      <c r="P42" s="17">
        <f t="shared" si="8"/>
        <v>1.2200000000000006</v>
      </c>
      <c r="Q42" s="19">
        <f t="shared" si="9"/>
        <v>10</v>
      </c>
      <c r="R42" s="1">
        <f t="shared" si="10"/>
        <v>10</v>
      </c>
      <c r="S42" s="17">
        <f t="shared" si="11"/>
        <v>10</v>
      </c>
      <c r="T42" s="1">
        <f t="shared" si="12"/>
        <v>2.78</v>
      </c>
    </row>
    <row r="43" spans="4:20" ht="12.75">
      <c r="D43" s="5">
        <v>3.8</v>
      </c>
      <c r="E43" s="1">
        <f t="shared" si="16"/>
        <v>0.6500000000000004</v>
      </c>
      <c r="F43" s="17">
        <f t="shared" si="1"/>
        <v>0.34999999999999964</v>
      </c>
      <c r="G43" s="1">
        <f t="shared" si="15"/>
        <v>10</v>
      </c>
      <c r="H43" s="1">
        <f t="shared" si="3"/>
        <v>10</v>
      </c>
      <c r="I43" s="17">
        <f t="shared" si="4"/>
        <v>10</v>
      </c>
      <c r="J43" s="1">
        <f t="shared" si="5"/>
        <v>10</v>
      </c>
      <c r="K43" s="1">
        <f t="shared" si="6"/>
        <v>10</v>
      </c>
      <c r="N43" s="5">
        <v>3.8</v>
      </c>
      <c r="O43" s="1">
        <f t="shared" si="7"/>
        <v>1.2799999999999994</v>
      </c>
      <c r="P43" s="17">
        <f t="shared" si="8"/>
        <v>1.2799999999999994</v>
      </c>
      <c r="Q43" s="19">
        <f t="shared" si="9"/>
        <v>10</v>
      </c>
      <c r="R43" s="1">
        <f t="shared" si="10"/>
        <v>10</v>
      </c>
      <c r="S43" s="17">
        <f t="shared" si="11"/>
        <v>10</v>
      </c>
      <c r="T43" s="1">
        <f t="shared" si="12"/>
        <v>2.72</v>
      </c>
    </row>
    <row r="44" spans="4:20" ht="12.75">
      <c r="D44" s="5">
        <v>3.9</v>
      </c>
      <c r="E44" s="1">
        <f t="shared" si="16"/>
        <v>0.5750000000000002</v>
      </c>
      <c r="F44" s="17">
        <f t="shared" si="1"/>
        <v>0.4249999999999998</v>
      </c>
      <c r="G44" s="1">
        <f t="shared" si="15"/>
        <v>10</v>
      </c>
      <c r="H44" s="1">
        <f t="shared" si="3"/>
        <v>10</v>
      </c>
      <c r="I44" s="17">
        <f t="shared" si="4"/>
        <v>10</v>
      </c>
      <c r="J44" s="1">
        <f t="shared" si="5"/>
        <v>10</v>
      </c>
      <c r="K44" s="1">
        <f t="shared" si="6"/>
        <v>10</v>
      </c>
      <c r="N44" s="5">
        <v>3.9</v>
      </c>
      <c r="O44" s="1">
        <f t="shared" si="7"/>
        <v>1.3399999999999999</v>
      </c>
      <c r="P44" s="17">
        <f t="shared" si="8"/>
        <v>1.3399999999999999</v>
      </c>
      <c r="Q44" s="19">
        <f t="shared" si="9"/>
        <v>10</v>
      </c>
      <c r="R44" s="1">
        <f t="shared" si="10"/>
        <v>10</v>
      </c>
      <c r="S44" s="17">
        <f t="shared" si="11"/>
        <v>10</v>
      </c>
      <c r="T44" s="1">
        <f t="shared" si="12"/>
        <v>2.66</v>
      </c>
    </row>
    <row r="45" spans="4:20" ht="12.75">
      <c r="D45" s="6">
        <v>4</v>
      </c>
      <c r="E45" s="1">
        <f t="shared" si="16"/>
        <v>0.5</v>
      </c>
      <c r="F45" s="17">
        <f t="shared" si="1"/>
        <v>0.5</v>
      </c>
      <c r="G45" s="1">
        <f t="shared" si="15"/>
        <v>10</v>
      </c>
      <c r="H45" s="1">
        <f t="shared" si="3"/>
        <v>10</v>
      </c>
      <c r="I45" s="17">
        <f t="shared" si="4"/>
        <v>10</v>
      </c>
      <c r="J45" s="1">
        <f t="shared" si="5"/>
        <v>10</v>
      </c>
      <c r="K45" s="1">
        <f t="shared" si="6"/>
        <v>10</v>
      </c>
      <c r="N45" s="5">
        <v>4</v>
      </c>
      <c r="O45" s="1">
        <f t="shared" si="7"/>
        <v>1.4000000000000004</v>
      </c>
      <c r="P45" s="17">
        <f t="shared" si="8"/>
        <v>1.4000000000000004</v>
      </c>
      <c r="Q45" s="19">
        <f t="shared" si="9"/>
        <v>10</v>
      </c>
      <c r="R45" s="1">
        <f t="shared" si="10"/>
        <v>10</v>
      </c>
      <c r="S45" s="17">
        <f t="shared" si="11"/>
        <v>10</v>
      </c>
      <c r="T45" s="1">
        <f t="shared" si="12"/>
        <v>2.6</v>
      </c>
    </row>
    <row r="46" spans="14:20" ht="12.75">
      <c r="N46" s="5">
        <v>4.1</v>
      </c>
      <c r="O46" s="1">
        <f t="shared" si="7"/>
        <v>1.46</v>
      </c>
      <c r="P46" s="17">
        <f t="shared" si="8"/>
        <v>1.46</v>
      </c>
      <c r="Q46" s="19">
        <f t="shared" si="9"/>
        <v>10</v>
      </c>
      <c r="R46" s="1">
        <f t="shared" si="10"/>
        <v>10</v>
      </c>
      <c r="S46" s="17">
        <f t="shared" si="11"/>
        <v>10</v>
      </c>
      <c r="T46" s="1">
        <f t="shared" si="12"/>
        <v>2.54</v>
      </c>
    </row>
    <row r="47" spans="14:20" ht="12.75">
      <c r="N47" s="5">
        <v>4.2</v>
      </c>
      <c r="O47" s="1">
        <f t="shared" si="7"/>
        <v>1.5200000000000005</v>
      </c>
      <c r="P47" s="17">
        <f t="shared" si="8"/>
        <v>1.5200000000000005</v>
      </c>
      <c r="Q47" s="19">
        <f t="shared" si="9"/>
        <v>10</v>
      </c>
      <c r="R47" s="1">
        <f t="shared" si="10"/>
        <v>10</v>
      </c>
      <c r="S47" s="17">
        <f t="shared" si="11"/>
        <v>10</v>
      </c>
      <c r="T47" s="1">
        <f t="shared" si="12"/>
        <v>2.4799999999999995</v>
      </c>
    </row>
    <row r="48" spans="14:20" ht="12.75">
      <c r="N48" s="5">
        <v>4.3</v>
      </c>
      <c r="O48" s="1">
        <f t="shared" si="7"/>
        <v>1.58</v>
      </c>
      <c r="P48" s="17">
        <f t="shared" si="8"/>
        <v>1.58</v>
      </c>
      <c r="Q48" s="19">
        <f t="shared" si="9"/>
        <v>10</v>
      </c>
      <c r="R48" s="1">
        <f t="shared" si="10"/>
        <v>10</v>
      </c>
      <c r="S48" s="17">
        <f t="shared" si="11"/>
        <v>10</v>
      </c>
      <c r="T48" s="1">
        <f t="shared" si="12"/>
        <v>2.4200000000000004</v>
      </c>
    </row>
    <row r="49" spans="14:20" ht="12.75">
      <c r="N49" s="5">
        <v>4.4</v>
      </c>
      <c r="O49" s="1">
        <f t="shared" si="7"/>
        <v>1.6400000000000006</v>
      </c>
      <c r="P49" s="17">
        <f t="shared" si="8"/>
        <v>1.6400000000000006</v>
      </c>
      <c r="Q49" s="19">
        <f t="shared" si="9"/>
        <v>10</v>
      </c>
      <c r="R49" s="1">
        <f t="shared" si="10"/>
        <v>10</v>
      </c>
      <c r="S49" s="17">
        <f t="shared" si="11"/>
        <v>10</v>
      </c>
      <c r="T49" s="1">
        <f t="shared" si="12"/>
        <v>2.36</v>
      </c>
    </row>
    <row r="50" spans="14:20" ht="12.75">
      <c r="N50" s="5">
        <v>4.5</v>
      </c>
      <c r="O50" s="1">
        <f t="shared" si="7"/>
        <v>1.7000000000000002</v>
      </c>
      <c r="P50" s="17">
        <f t="shared" si="8"/>
        <v>1.7000000000000002</v>
      </c>
      <c r="Q50" s="19">
        <f t="shared" si="9"/>
        <v>10</v>
      </c>
      <c r="R50" s="1">
        <f t="shared" si="10"/>
        <v>10</v>
      </c>
      <c r="S50" s="17">
        <f t="shared" si="11"/>
        <v>10</v>
      </c>
      <c r="T50" s="1">
        <f t="shared" si="12"/>
        <v>2.3</v>
      </c>
    </row>
    <row r="51" spans="14:20" ht="12.75">
      <c r="N51" s="5">
        <v>4.6</v>
      </c>
      <c r="O51" s="1">
        <f t="shared" si="7"/>
        <v>1.7599999999999998</v>
      </c>
      <c r="P51" s="17">
        <f t="shared" si="8"/>
        <v>1.7599999999999998</v>
      </c>
      <c r="Q51" s="19">
        <f t="shared" si="9"/>
        <v>10</v>
      </c>
      <c r="R51" s="1">
        <f t="shared" si="10"/>
        <v>10</v>
      </c>
      <c r="S51" s="17">
        <f t="shared" si="11"/>
        <v>10</v>
      </c>
      <c r="T51" s="1">
        <f t="shared" si="12"/>
        <v>2.24</v>
      </c>
    </row>
    <row r="52" spans="14:20" ht="12.75">
      <c r="N52" s="5">
        <v>4.7</v>
      </c>
      <c r="O52" s="1">
        <f t="shared" si="7"/>
        <v>1.8200000000000003</v>
      </c>
      <c r="P52" s="17">
        <f t="shared" si="8"/>
        <v>1.8200000000000003</v>
      </c>
      <c r="Q52" s="19">
        <f t="shared" si="9"/>
        <v>10</v>
      </c>
      <c r="R52" s="1">
        <f t="shared" si="10"/>
        <v>10</v>
      </c>
      <c r="S52" s="17">
        <f t="shared" si="11"/>
        <v>10</v>
      </c>
      <c r="T52" s="1">
        <f t="shared" si="12"/>
        <v>2.1799999999999997</v>
      </c>
    </row>
    <row r="53" spans="14:20" ht="12.75">
      <c r="N53" s="5">
        <v>4.8</v>
      </c>
      <c r="O53" s="1">
        <f t="shared" si="7"/>
        <v>1.88</v>
      </c>
      <c r="P53" s="17">
        <f t="shared" si="8"/>
        <v>1.88</v>
      </c>
      <c r="Q53" s="19">
        <f t="shared" si="9"/>
        <v>10</v>
      </c>
      <c r="R53" s="1">
        <f t="shared" si="10"/>
        <v>10</v>
      </c>
      <c r="S53" s="17">
        <f t="shared" si="11"/>
        <v>10</v>
      </c>
      <c r="T53" s="1">
        <f t="shared" si="12"/>
        <v>2.12</v>
      </c>
    </row>
    <row r="54" spans="14:20" ht="12.75">
      <c r="N54" s="5">
        <v>4.9</v>
      </c>
      <c r="O54" s="1">
        <f t="shared" si="7"/>
        <v>1.9400000000000004</v>
      </c>
      <c r="P54" s="17">
        <f t="shared" si="8"/>
        <v>1.9400000000000004</v>
      </c>
      <c r="Q54" s="19">
        <f t="shared" si="9"/>
        <v>10</v>
      </c>
      <c r="R54" s="1">
        <f t="shared" si="10"/>
        <v>10</v>
      </c>
      <c r="S54" s="17">
        <f t="shared" si="11"/>
        <v>10</v>
      </c>
      <c r="T54" s="1">
        <f t="shared" si="12"/>
        <v>2.0599999999999996</v>
      </c>
    </row>
    <row r="55" spans="14:21" ht="12.75">
      <c r="N55" s="6">
        <v>5</v>
      </c>
      <c r="O55" s="1">
        <f t="shared" si="7"/>
        <v>2</v>
      </c>
      <c r="P55" s="17">
        <f t="shared" si="8"/>
        <v>2</v>
      </c>
      <c r="Q55" s="19">
        <f t="shared" si="9"/>
        <v>10</v>
      </c>
      <c r="R55" s="1">
        <f t="shared" si="10"/>
        <v>10</v>
      </c>
      <c r="S55" s="17">
        <f t="shared" si="11"/>
        <v>10</v>
      </c>
      <c r="T55" s="1">
        <f t="shared" si="12"/>
        <v>2</v>
      </c>
      <c r="U55" s="1">
        <f>zeta1</f>
        <v>2</v>
      </c>
    </row>
  </sheetData>
  <mergeCells count="4">
    <mergeCell ref="N2:T2"/>
    <mergeCell ref="D3:E3"/>
    <mergeCell ref="D2:J2"/>
    <mergeCell ref="D1:T1"/>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delle Comunicazioni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erestuccia</dc:creator>
  <cp:keywords/>
  <dc:description/>
  <cp:lastModifiedBy>Antonio Bernardo</cp:lastModifiedBy>
  <dcterms:created xsi:type="dcterms:W3CDTF">2004-11-08T09:51:15Z</dcterms:created>
  <dcterms:modified xsi:type="dcterms:W3CDTF">2005-01-02T22:22:42Z</dcterms:modified>
  <cp:category/>
  <cp:version/>
  <cp:contentType/>
  <cp:contentStatus/>
</cp:coreProperties>
</file>