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7115" windowHeight="6915" activeTab="3"/>
  </bookViews>
  <sheets>
    <sheet name="Planned" sheetId="1" r:id="rId1"/>
    <sheet name="Actual+Forecast" sheetId="2" r:id="rId2"/>
    <sheet name="Appl. Logistica" sheetId="3" r:id="rId3"/>
    <sheet name="Cigno non lin" sheetId="4" r:id="rId4"/>
  </sheets>
  <definedNames>
    <definedName name="solver_adj" localSheetId="1" hidden="1">'Actual+Forecast'!$E$44:$G$44</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'Actual+Forecast'!$J$55</definedName>
    <definedName name="solver_lin" localSheetId="1" hidden="1">2</definedName>
    <definedName name="solver_neg" localSheetId="1" hidden="1">2</definedName>
    <definedName name="solver_num" localSheetId="1" hidden="1">1</definedName>
    <definedName name="solver_nwt" localSheetId="1" hidden="1">1</definedName>
    <definedName name="solver_opt" localSheetId="1" hidden="1">'Actual+Forecast'!$C$46</definedName>
    <definedName name="solver_pre" localSheetId="1" hidden="1">0.000001</definedName>
    <definedName name="solver_rel1" localSheetId="1" hidden="1">2</definedName>
    <definedName name="solver_rhs1" localSheetId="1" hidden="1">'Actual+Forecast'!$J$53</definedName>
    <definedName name="solver_scl" localSheetId="1" hidden="1">2</definedName>
    <definedName name="solver_sho" localSheetId="1" hidden="1">2</definedName>
    <definedName name="solver_tim" localSheetId="1" hidden="1">100</definedName>
    <definedName name="solver_tmp" localSheetId="1" hidden="1">'Actual+Forecast'!$O$53</definedName>
    <definedName name="solver_tol" localSheetId="1" hidden="1">0.05</definedName>
    <definedName name="solver_typ" localSheetId="1" hidden="1">2</definedName>
    <definedName name="solver_val" localSheetId="1" hidden="1">0</definedName>
  </definedNames>
  <calcPr fullCalcOnLoad="1"/>
</workbook>
</file>

<file path=xl/comments1.xml><?xml version="1.0" encoding="utf-8"?>
<comments xmlns="http://schemas.openxmlformats.org/spreadsheetml/2006/main">
  <authors>
    <author>Un utente Microsoft Office soddisfatto</author>
  </authors>
  <commentList>
    <comment ref="A47" authorId="0">
      <text>
        <r>
          <rPr>
            <sz val="8"/>
            <rFont val="Tahoma"/>
            <family val="0"/>
          </rPr>
          <t>Fact:
Fattori moltiplicativi delle rispettive righe.</t>
        </r>
      </text>
    </comment>
    <comment ref="B49" authorId="0">
      <text>
        <r>
          <rPr>
            <sz val="8"/>
            <rFont val="Tahoma"/>
            <family val="0"/>
          </rPr>
          <t>Somma dei valori dell'istogramma. Ccalcolato per verifica (deve coincidere con il fattore moltiplicativo dei valori cumulati (Cum. Uom).</t>
        </r>
      </text>
    </comment>
    <comment ref="B47" authorId="0">
      <text>
        <r>
          <rPr>
            <sz val="8"/>
            <rFont val="Tahoma"/>
            <family val="0"/>
          </rPr>
          <t xml:space="preserve">Numero dei periodi calcolati mediante la funzione COUNT.
</t>
        </r>
      </text>
    </comment>
    <comment ref="C49" authorId="0">
      <text>
        <r>
          <rPr>
            <sz val="8"/>
            <rFont val="Tahoma"/>
            <family val="0"/>
          </rPr>
          <t>y = kx+(1-k)*x^(a-ax^n)
0&lt;k&lt;1
0&lt;n&lt;100
0&lt;a&lt;100
Standard: k=0, n=1, a=2</t>
        </r>
      </text>
    </comment>
  </commentList>
</comments>
</file>

<file path=xl/sharedStrings.xml><?xml version="1.0" encoding="utf-8"?>
<sst xmlns="http://schemas.openxmlformats.org/spreadsheetml/2006/main" count="74" uniqueCount="39">
  <si>
    <t>n</t>
  </si>
  <si>
    <t>n=</t>
  </si>
  <si>
    <t>X=</t>
  </si>
  <si>
    <t>h=</t>
  </si>
  <si>
    <t>Previsione</t>
  </si>
  <si>
    <t>Xn</t>
  </si>
  <si>
    <t>Applicazione Logistica</t>
  </si>
  <si>
    <t>X1 =</t>
  </si>
  <si>
    <t>1)   X &lt;&lt; h</t>
  </si>
  <si>
    <t>2) X circa = h</t>
  </si>
  <si>
    <t>3)   X &gt;&gt; h</t>
  </si>
  <si>
    <t>(Y)</t>
  </si>
  <si>
    <t>In nero i parametri che possono essere cambiati.</t>
  </si>
  <si>
    <t>k</t>
  </si>
  <si>
    <t>controllo altezza picco massimo carico</t>
  </si>
  <si>
    <t>posizione periodo di massimo carico</t>
  </si>
  <si>
    <t>a</t>
  </si>
  <si>
    <t>scelta tra curva: anticipata / ritardata</t>
  </si>
  <si>
    <t xml:space="preserve">Tot </t>
  </si>
  <si>
    <t>Fac.</t>
  </si>
  <si>
    <t>Periodi</t>
  </si>
  <si>
    <t>Uomini</t>
  </si>
  <si>
    <t>Cum. Uom</t>
  </si>
  <si>
    <t>Cum%</t>
  </si>
  <si>
    <t>Planned</t>
  </si>
  <si>
    <t>Parametri per la forma della curva ad S</t>
  </si>
  <si>
    <t>Forecast</t>
  </si>
  <si>
    <t>Parametri per l'adeguamento all'Achieved</t>
  </si>
  <si>
    <t>Devianza:</t>
  </si>
  <si>
    <t>Tra dati Achieved e Forecast</t>
  </si>
  <si>
    <t>Fact.</t>
  </si>
  <si>
    <t>&amp;</t>
  </si>
  <si>
    <t>Periods</t>
  </si>
  <si>
    <t>DU</t>
  </si>
  <si>
    <t>m</t>
  </si>
  <si>
    <t>Achieved</t>
  </si>
  <si>
    <t>q</t>
  </si>
  <si>
    <t>Xn+1 = r * Xn * (1 - Xn)</t>
  </si>
  <si>
    <t>r =</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</si>
</sst>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quot;L.&quot;\ #,##0;\-&quot;L.&quot;\ #,##0"/>
    <numFmt numFmtId="166" formatCode="&quot;L.&quot;\ #,##0;[Red]\-&quot;L.&quot;\ #,##0"/>
    <numFmt numFmtId="167" formatCode="&quot;L.&quot;\ #,##0.00;\-&quot;L.&quot;\ #,##0.00"/>
    <numFmt numFmtId="168" formatCode="&quot;L.&quot;\ #,##0.00;[Red]\-&quot;L.&quot;\ #,##0.00"/>
    <numFmt numFmtId="169" formatCode="_-&quot;L.&quot;\ * #,##0_-;\-&quot;L.&quot;\ * #,##0_-;_-&quot;L.&quot;\ * &quot;-&quot;_-;_-@_-"/>
    <numFmt numFmtId="170" formatCode="_-&quot;L.&quot;\ * #,##0.00_-;\-&quot;L.&quot;\ * #,##0.00_-;_-&quot;L.&quot;\ * &quot;-&quot;??_-;_-@_-"/>
    <numFmt numFmtId="171" formatCode="&quot;£&quot;#,##0;\-&quot;£&quot;#,##0"/>
    <numFmt numFmtId="172" formatCode="&quot;£&quot;#,##0;[Red]\-&quot;£&quot;#,##0"/>
    <numFmt numFmtId="173" formatCode="&quot;£&quot;#,##0.00;\-&quot;£&quot;#,##0.00"/>
    <numFmt numFmtId="174" formatCode="&quot;£&quot;#,##0.00;[Red]\-&quot;£&quot;#,##0.00"/>
    <numFmt numFmtId="175" formatCode="_-&quot;£&quot;* #,##0_-;\-&quot;£&quot;* #,##0_-;_-&quot;£&quot;* &quot;-&quot;_-;_-@_-"/>
    <numFmt numFmtId="176" formatCode="_-&quot;£&quot;* #,##0.00_-;\-&quot;£&quot;* #,##0.00_-;_-&quot;£&quot;* &quot;-&quot;??_-;_-@_-"/>
    <numFmt numFmtId="177" formatCode="dd/mmm/yy"/>
    <numFmt numFmtId="178" formatCode="dd/m"/>
    <numFmt numFmtId="179" formatCode="dd\-m"/>
    <numFmt numFmtId="180" formatCode="dd\-mm"/>
    <numFmt numFmtId="181" formatCode="0.0%"/>
    <numFmt numFmtId="182" formatCode="0.0000"/>
    <numFmt numFmtId="183" formatCode="0.000"/>
    <numFmt numFmtId="184" formatCode="&quot;£&quot;#,##0.00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h\.mm\ AM/PM"/>
    <numFmt numFmtId="194" formatCode="h\.mm\.ss\ AM/PM"/>
    <numFmt numFmtId="195" formatCode="h\.mm"/>
    <numFmt numFmtId="196" formatCode="h\.mm\.ss"/>
    <numFmt numFmtId="197" formatCode="dd/mm/yy\ h\.mm"/>
    <numFmt numFmtId="198" formatCode="mm\:ss"/>
    <numFmt numFmtId="199" formatCode="#,##0.0"/>
    <numFmt numFmtId="200" formatCode="0.0\1"/>
    <numFmt numFmtId="201" formatCode="[$-410]dddd\ d\ mmmm\ yyyy"/>
    <numFmt numFmtId="202" formatCode="[$-410]d\-mmm;@"/>
  </numFmts>
  <fonts count="19">
    <font>
      <sz val="10"/>
      <name val="Arial"/>
      <family val="0"/>
    </font>
    <font>
      <sz val="8"/>
      <name val="Arial"/>
      <family val="0"/>
    </font>
    <font>
      <b/>
      <sz val="10"/>
      <name val="Arial"/>
      <family val="2"/>
    </font>
    <font>
      <sz val="8.5"/>
      <name val="Arial"/>
      <family val="0"/>
    </font>
    <font>
      <sz val="10"/>
      <color indexed="12"/>
      <name val="Arial"/>
      <family val="0"/>
    </font>
    <font>
      <b/>
      <sz val="10"/>
      <color indexed="12"/>
      <name val="Arial"/>
      <family val="2"/>
    </font>
    <font>
      <sz val="9.75"/>
      <name val="Arial"/>
      <family val="0"/>
    </font>
    <font>
      <b/>
      <sz val="11.75"/>
      <color indexed="12"/>
      <name val="Arial"/>
      <family val="2"/>
    </font>
    <font>
      <b/>
      <sz val="9.75"/>
      <color indexed="12"/>
      <name val="Arial"/>
      <family val="2"/>
    </font>
    <font>
      <u val="single"/>
      <sz val="10"/>
      <color indexed="12"/>
      <name val="Arial"/>
      <family val="0"/>
    </font>
    <font>
      <u val="single"/>
      <sz val="10"/>
      <color indexed="36"/>
      <name val="Arial"/>
      <family val="0"/>
    </font>
    <font>
      <b/>
      <sz val="8"/>
      <name val="Arial"/>
      <family val="2"/>
    </font>
    <font>
      <b/>
      <i/>
      <sz val="10"/>
      <name val="Arial"/>
      <family val="0"/>
    </font>
    <font>
      <b/>
      <i/>
      <sz val="8"/>
      <name val="Arial"/>
      <family val="0"/>
    </font>
    <font>
      <sz val="10"/>
      <color indexed="9"/>
      <name val="Arial"/>
      <family val="2"/>
    </font>
    <font>
      <b/>
      <sz val="12"/>
      <name val="Arial"/>
      <family val="2"/>
    </font>
    <font>
      <sz val="12"/>
      <name val="Arial"/>
      <family val="2"/>
    </font>
    <font>
      <sz val="8"/>
      <name val="Tahoma"/>
      <family val="0"/>
    </font>
    <font>
      <sz val="8"/>
      <name val="Wingdings"/>
      <family val="0"/>
    </font>
  </fonts>
  <fills count="2">
    <fill>
      <patternFill/>
    </fill>
    <fill>
      <patternFill patternType="gray125"/>
    </fill>
  </fills>
  <borders count="1">
    <border>
      <left/>
      <right/>
      <top/>
      <bottom/>
      <diagonal/>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
    <xf numFmtId="0" fontId="0" fillId="0" borderId="0" xfId="0" applyAlignment="1">
      <alignment/>
    </xf>
    <xf numFmtId="0" fontId="2" fillId="0" borderId="0" xfId="0" applyFont="1" applyAlignment="1">
      <alignment horizontal="center"/>
    </xf>
    <xf numFmtId="0" fontId="0" fillId="0" borderId="0" xfId="0" applyAlignment="1">
      <alignment horizontal="right"/>
    </xf>
    <xf numFmtId="0" fontId="2" fillId="0" borderId="0" xfId="0" applyFont="1" applyAlignment="1">
      <alignment horizontal="right"/>
    </xf>
    <xf numFmtId="0" fontId="4" fillId="0" borderId="0" xfId="0" applyFont="1" applyAlignment="1">
      <alignment/>
    </xf>
    <xf numFmtId="0" fontId="5" fillId="0" borderId="0" xfId="0" applyFont="1" applyAlignment="1">
      <alignment/>
    </xf>
    <xf numFmtId="0" fontId="2" fillId="0" borderId="0" xfId="0" applyFont="1" applyAlignment="1">
      <alignment horizontal="left"/>
    </xf>
    <xf numFmtId="0" fontId="0" fillId="0" borderId="0" xfId="0" applyFont="1" applyAlignment="1">
      <alignment/>
    </xf>
    <xf numFmtId="0" fontId="5" fillId="0" borderId="0" xfId="0" applyFont="1" applyAlignment="1">
      <alignment horizontal="right"/>
    </xf>
    <xf numFmtId="0" fontId="0" fillId="0" borderId="0" xfId="0" applyFont="1" applyAlignment="1">
      <alignment horizontal="right"/>
    </xf>
    <xf numFmtId="0" fontId="5" fillId="0" borderId="0" xfId="0" applyFont="1" applyAlignment="1">
      <alignment horizontal="center"/>
    </xf>
    <xf numFmtId="0" fontId="11" fillId="0" borderId="0" xfId="20" applyFont="1">
      <alignment/>
      <protection/>
    </xf>
    <xf numFmtId="0" fontId="2" fillId="0" borderId="0" xfId="20" applyFont="1" applyAlignment="1">
      <alignment horizontal="right"/>
      <protection/>
    </xf>
    <xf numFmtId="0" fontId="11" fillId="0" borderId="0" xfId="20" applyFont="1" applyAlignment="1">
      <alignment horizontal="right"/>
      <protection/>
    </xf>
    <xf numFmtId="0" fontId="2" fillId="0" borderId="0" xfId="20" applyFont="1" applyBorder="1" applyAlignment="1">
      <alignment horizontal="right"/>
      <protection/>
    </xf>
    <xf numFmtId="0" fontId="1" fillId="0" borderId="0" xfId="20" applyFont="1">
      <alignment/>
      <protection/>
    </xf>
    <xf numFmtId="0" fontId="12" fillId="0" borderId="0" xfId="20" applyFont="1" applyAlignment="1">
      <alignment horizontal="right"/>
      <protection/>
    </xf>
    <xf numFmtId="0" fontId="0" fillId="0" borderId="0" xfId="20" applyBorder="1">
      <alignment/>
      <protection/>
    </xf>
    <xf numFmtId="0" fontId="13" fillId="0" borderId="0" xfId="20" applyFont="1" applyAlignment="1">
      <alignment horizontal="right"/>
      <protection/>
    </xf>
    <xf numFmtId="0" fontId="1" fillId="0" borderId="0" xfId="20" applyFont="1" applyAlignment="1">
      <alignment horizontal="right"/>
      <protection/>
    </xf>
    <xf numFmtId="0" fontId="11" fillId="0" borderId="0" xfId="20" applyFont="1" applyBorder="1" applyAlignment="1">
      <alignment horizontal="right"/>
      <protection/>
    </xf>
    <xf numFmtId="0" fontId="14" fillId="0" borderId="0" xfId="20" applyFont="1" applyBorder="1">
      <alignment/>
      <protection/>
    </xf>
    <xf numFmtId="1" fontId="1" fillId="0" borderId="0" xfId="20" applyNumberFormat="1" applyFont="1" applyAlignment="1">
      <alignment horizontal="right"/>
      <protection/>
    </xf>
    <xf numFmtId="0" fontId="0" fillId="0" borderId="0" xfId="20" applyAlignment="1">
      <alignment horizontal="right"/>
      <protection/>
    </xf>
    <xf numFmtId="3" fontId="11" fillId="0" borderId="0" xfId="20" applyNumberFormat="1" applyFont="1">
      <alignment/>
      <protection/>
    </xf>
    <xf numFmtId="3" fontId="1" fillId="0" borderId="0" xfId="20" applyNumberFormat="1" applyFont="1">
      <alignment/>
      <protection/>
    </xf>
    <xf numFmtId="1" fontId="1" fillId="0" borderId="0" xfId="20" applyNumberFormat="1" applyFont="1" applyFill="1">
      <alignment/>
      <protection/>
    </xf>
    <xf numFmtId="0" fontId="0" fillId="0" borderId="0" xfId="20" applyFill="1">
      <alignment/>
      <protection/>
    </xf>
    <xf numFmtId="164" fontId="1" fillId="0" borderId="0" xfId="20" applyNumberFormat="1" applyFont="1">
      <alignment/>
      <protection/>
    </xf>
    <xf numFmtId="2" fontId="0" fillId="0" borderId="0" xfId="20" applyNumberFormat="1">
      <alignment/>
      <protection/>
    </xf>
    <xf numFmtId="0" fontId="0" fillId="0" borderId="0" xfId="20">
      <alignment/>
      <protection/>
    </xf>
    <xf numFmtId="0" fontId="2" fillId="0" borderId="0" xfId="20" applyFont="1">
      <alignment/>
      <protection/>
    </xf>
    <xf numFmtId="0" fontId="0" fillId="0" borderId="0" xfId="20" applyFont="1">
      <alignment/>
      <protection/>
    </xf>
    <xf numFmtId="0" fontId="2" fillId="0" borderId="0" xfId="20" applyFont="1" applyFill="1">
      <alignment/>
      <protection/>
    </xf>
    <xf numFmtId="164" fontId="0" fillId="0" borderId="0" xfId="0" applyNumberFormat="1" applyAlignment="1">
      <alignment/>
    </xf>
    <xf numFmtId="2" fontId="0" fillId="0" borderId="0" xfId="0" applyNumberFormat="1" applyAlignment="1">
      <alignment/>
    </xf>
    <xf numFmtId="164" fontId="2" fillId="0" borderId="0" xfId="0" applyNumberFormat="1" applyFont="1" applyAlignment="1">
      <alignment/>
    </xf>
    <xf numFmtId="0" fontId="2" fillId="0" borderId="0" xfId="0" applyFont="1" applyAlignment="1">
      <alignment/>
    </xf>
    <xf numFmtId="0" fontId="1" fillId="0" borderId="0" xfId="20" applyFont="1">
      <alignment/>
      <protection/>
    </xf>
    <xf numFmtId="0" fontId="11" fillId="0" borderId="0" xfId="20" applyFont="1" applyAlignment="1">
      <alignment horizontal="right"/>
      <protection/>
    </xf>
    <xf numFmtId="0" fontId="11" fillId="0" borderId="0" xfId="20" applyFont="1">
      <alignment/>
      <protection/>
    </xf>
    <xf numFmtId="0" fontId="1" fillId="0" borderId="0" xfId="21" applyFont="1">
      <alignment/>
      <protection/>
    </xf>
    <xf numFmtId="2" fontId="1" fillId="0" borderId="0" xfId="21" applyNumberFormat="1" applyFont="1">
      <alignment/>
      <protection/>
    </xf>
    <xf numFmtId="0" fontId="1" fillId="0" borderId="0" xfId="20" applyFont="1" applyAlignment="1">
      <alignment horizontal="right"/>
      <protection/>
    </xf>
    <xf numFmtId="0" fontId="1" fillId="0" borderId="0" xfId="20" applyFont="1" applyFill="1">
      <alignment/>
      <protection/>
    </xf>
    <xf numFmtId="0" fontId="18" fillId="0" borderId="0" xfId="20" applyFont="1" applyAlignment="1">
      <alignment horizontal="right"/>
      <protection/>
    </xf>
    <xf numFmtId="0" fontId="1" fillId="0" borderId="0" xfId="21" applyFont="1" applyAlignment="1">
      <alignment horizontal="right"/>
      <protection/>
    </xf>
    <xf numFmtId="0" fontId="1" fillId="0" borderId="0" xfId="20" applyFont="1" applyBorder="1">
      <alignment/>
      <protection/>
    </xf>
    <xf numFmtId="2" fontId="1" fillId="0" borderId="0" xfId="20" applyNumberFormat="1" applyFont="1">
      <alignment/>
      <protection/>
    </xf>
    <xf numFmtId="0" fontId="11" fillId="0" borderId="0" xfId="20" applyFont="1" applyFill="1">
      <alignment/>
      <protection/>
    </xf>
    <xf numFmtId="0" fontId="1" fillId="0" borderId="0" xfId="20" applyFont="1" applyFill="1">
      <alignment/>
      <protection/>
    </xf>
  </cellXfs>
  <cellStyles count="11">
    <cellStyle name="Normal" xfId="0"/>
    <cellStyle name="Hyperlink" xfId="15"/>
    <cellStyle name="Followed Hyperlink" xfId="16"/>
    <cellStyle name="Comma" xfId="17"/>
    <cellStyle name="Comma [0]" xfId="18"/>
    <cellStyle name="Normal_Cruscotto" xfId="19"/>
    <cellStyle name="Normal_SCAMTRA" xfId="20"/>
    <cellStyle name="Normale_PMbook" xfId="21"/>
    <cellStyle name="Percent"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75"/>
          <c:y val="0.03175"/>
          <c:w val="0.89575"/>
          <c:h val="0.861"/>
        </c:manualLayout>
      </c:layout>
      <c:barChart>
        <c:barDir val="col"/>
        <c:grouping val="clustered"/>
        <c:varyColors val="0"/>
        <c:ser>
          <c:idx val="1"/>
          <c:order val="0"/>
          <c:tx>
            <c:strRef>
              <c:f>Planned!$C$48</c:f>
              <c:strCache>
                <c:ptCount val="1"/>
                <c:pt idx="0">
                  <c:v>Uomini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Planned!$E$48:$V$48</c:f>
              <c:numCache/>
            </c:numRef>
          </c:val>
        </c:ser>
        <c:axId val="40085311"/>
        <c:axId val="25223480"/>
      </c:barChart>
      <c:lineChart>
        <c:grouping val="standard"/>
        <c:varyColors val="0"/>
        <c:ser>
          <c:idx val="0"/>
          <c:order val="1"/>
          <c:tx>
            <c:strRef>
              <c:f>Planned!$C$49</c:f>
              <c:strCache>
                <c:ptCount val="1"/>
                <c:pt idx="0">
                  <c:v>Cum. Uom</c:v>
                </c:pt>
              </c:strCache>
            </c:strRef>
          </c:tx>
          <c:extLst>
            <c:ext xmlns:c14="http://schemas.microsoft.com/office/drawing/2007/8/2/chart" uri="{6F2FDCE9-48DA-4B69-8628-5D25D57E5C99}">
              <c14:invertSolidFillFmt>
                <c14:spPr>
                  <a:solidFill>
                    <a:srgbClr val="000000"/>
                  </a:solidFill>
                </c14:spPr>
              </c14:invertSolidFillFmt>
            </c:ext>
          </c:extLst>
          <c:val>
            <c:numRef>
              <c:f>Planned!$E$49:$V$49</c:f>
              <c:numCache/>
            </c:numRef>
          </c:val>
          <c:smooth val="0"/>
        </c:ser>
        <c:axId val="25684729"/>
        <c:axId val="29835970"/>
      </c:lineChart>
      <c:catAx>
        <c:axId val="40085311"/>
        <c:scaling>
          <c:orientation val="minMax"/>
        </c:scaling>
        <c:axPos val="b"/>
        <c:title>
          <c:tx>
            <c:rich>
              <a:bodyPr vert="horz" rot="0" anchor="ctr"/>
              <a:lstStyle/>
              <a:p>
                <a:pPr algn="ctr">
                  <a:defRPr/>
                </a:pPr>
                <a:r>
                  <a:rPr lang="en-US" cap="none" sz="1000" b="1" i="0" u="none" baseline="0">
                    <a:latin typeface="Arial"/>
                    <a:ea typeface="Arial"/>
                    <a:cs typeface="Arial"/>
                  </a:rPr>
                  <a:t>Periodi</a:t>
                </a:r>
              </a:p>
            </c:rich>
          </c:tx>
          <c:layout/>
          <c:overlay val="0"/>
          <c:spPr>
            <a:noFill/>
            <a:ln>
              <a:noFill/>
            </a:ln>
          </c:spPr>
        </c:title>
        <c:delete val="0"/>
        <c:numFmt formatCode="General" sourceLinked="1"/>
        <c:majorTickMark val="in"/>
        <c:minorTickMark val="none"/>
        <c:tickLblPos val="nextTo"/>
        <c:crossAx val="25223480"/>
        <c:crosses val="autoZero"/>
        <c:auto val="0"/>
        <c:lblOffset val="100"/>
        <c:noMultiLvlLbl val="0"/>
      </c:catAx>
      <c:valAx>
        <c:axId val="25223480"/>
        <c:scaling>
          <c:orientation val="minMax"/>
        </c:scaling>
        <c:axPos val="l"/>
        <c:title>
          <c:tx>
            <c:rich>
              <a:bodyPr vert="horz" rot="-5400000" anchor="ctr"/>
              <a:lstStyle/>
              <a:p>
                <a:pPr algn="ctr">
                  <a:defRPr/>
                </a:pPr>
                <a:r>
                  <a:rPr lang="en-US" cap="none" sz="1000" b="1" i="0" u="none" baseline="0">
                    <a:latin typeface="Arial"/>
                    <a:ea typeface="Arial"/>
                    <a:cs typeface="Arial"/>
                  </a:rPr>
                  <a:t>Uomini</a:t>
                </a:r>
              </a:p>
            </c:rich>
          </c:tx>
          <c:layout/>
          <c:overlay val="0"/>
          <c:spPr>
            <a:noFill/>
            <a:ln>
              <a:noFill/>
            </a:ln>
          </c:spPr>
        </c:title>
        <c:delete val="0"/>
        <c:numFmt formatCode="General" sourceLinked="1"/>
        <c:majorTickMark val="in"/>
        <c:minorTickMark val="none"/>
        <c:tickLblPos val="nextTo"/>
        <c:crossAx val="40085311"/>
        <c:crossesAt val="1"/>
        <c:crossBetween val="between"/>
        <c:dispUnits/>
      </c:valAx>
      <c:catAx>
        <c:axId val="25684729"/>
        <c:scaling>
          <c:orientation val="minMax"/>
        </c:scaling>
        <c:axPos val="b"/>
        <c:delete val="1"/>
        <c:majorTickMark val="in"/>
        <c:minorTickMark val="none"/>
        <c:tickLblPos val="nextTo"/>
        <c:crossAx val="29835970"/>
        <c:crosses val="autoZero"/>
        <c:auto val="0"/>
        <c:lblOffset val="100"/>
        <c:noMultiLvlLbl val="0"/>
      </c:catAx>
      <c:valAx>
        <c:axId val="29835970"/>
        <c:scaling>
          <c:orientation val="minMax"/>
        </c:scaling>
        <c:axPos val="l"/>
        <c:title>
          <c:tx>
            <c:rich>
              <a:bodyPr vert="horz" rot="-5400000" anchor="ctr"/>
              <a:lstStyle/>
              <a:p>
                <a:pPr algn="ctr">
                  <a:defRPr/>
                </a:pPr>
                <a:r>
                  <a:rPr lang="en-US" cap="none" sz="1000" b="1" i="0" u="none" baseline="0">
                    <a:latin typeface="Arial"/>
                    <a:ea typeface="Arial"/>
                    <a:cs typeface="Arial"/>
                  </a:rPr>
                  <a:t>Periodi * Uomo Cumulati</a:t>
                </a:r>
              </a:p>
            </c:rich>
          </c:tx>
          <c:layout>
            <c:manualLayout>
              <c:xMode val="factor"/>
              <c:yMode val="factor"/>
              <c:x val="0.0015"/>
              <c:y val="-0.00125"/>
            </c:manualLayout>
          </c:layout>
          <c:overlay val="0"/>
          <c:spPr>
            <a:noFill/>
            <a:ln>
              <a:noFill/>
            </a:ln>
          </c:spPr>
        </c:title>
        <c:delete val="0"/>
        <c:numFmt formatCode="General" sourceLinked="1"/>
        <c:majorTickMark val="in"/>
        <c:minorTickMark val="none"/>
        <c:tickLblPos val="nextTo"/>
        <c:crossAx val="25684729"/>
        <c:crosses val="max"/>
        <c:crossBetween val="between"/>
        <c:dispUnits/>
      </c:valAx>
      <c:spPr>
        <a:solidFill>
          <a:srgbClr val="C0C0C0"/>
        </a:solidFill>
        <a:ln w="12700">
          <a:solidFill>
            <a:srgbClr val="808080"/>
          </a:solidFill>
        </a:ln>
      </c:spPr>
    </c:plotArea>
    <c:legend>
      <c:legendPos val="r"/>
      <c:layout>
        <c:manualLayout>
          <c:xMode val="edge"/>
          <c:yMode val="edge"/>
          <c:x val="0.33"/>
          <c:y val="0"/>
          <c:w val="0.42675"/>
          <c:h val="0.069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0265"/>
          <c:w val="0.9495"/>
          <c:h val="0.8915"/>
        </c:manualLayout>
      </c:layout>
      <c:lineChart>
        <c:grouping val="standard"/>
        <c:varyColors val="0"/>
        <c:ser>
          <c:idx val="0"/>
          <c:order val="0"/>
          <c:tx>
            <c:strRef>
              <c:f>'Actual+Forecast'!$C$51</c:f>
              <c:strCache>
                <c:ptCount val="1"/>
                <c:pt idx="0">
                  <c:v>Planned</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80"/>
                </a:solidFill>
              </a:ln>
            </c:spPr>
          </c:marker>
          <c:cat>
            <c:numRef>
              <c:f>'Actual+Forecast'!$D$49:$AF$49</c:f>
              <c:numCache/>
            </c:numRef>
          </c:cat>
          <c:val>
            <c:numRef>
              <c:f>'Actual+Forecast'!$D$51:$AF$51</c:f>
              <c:numCache/>
            </c:numRef>
          </c:val>
          <c:smooth val="0"/>
        </c:ser>
        <c:ser>
          <c:idx val="2"/>
          <c:order val="1"/>
          <c:tx>
            <c:strRef>
              <c:f>'Actual+Forecast'!$C$55</c:f>
              <c:strCache>
                <c:ptCount val="1"/>
                <c:pt idx="0">
                  <c:v>Forecast</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numRef>
              <c:f>'Actual+Forecast'!$D$49:$AF$49</c:f>
              <c:numCache/>
            </c:numRef>
          </c:cat>
          <c:val>
            <c:numRef>
              <c:f>'Actual+Forecast'!$D$55:$AF$55</c:f>
              <c:numCache/>
            </c:numRef>
          </c:val>
          <c:smooth val="0"/>
        </c:ser>
        <c:ser>
          <c:idx val="1"/>
          <c:order val="2"/>
          <c:tx>
            <c:strRef>
              <c:f>'Actual+Forecast'!$C$53</c:f>
              <c:strCache>
                <c:ptCount val="1"/>
                <c:pt idx="0">
                  <c:v>Achieved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'Actual+Forecast'!$D$49:$AF$49</c:f>
              <c:numCache/>
            </c:numRef>
          </c:cat>
          <c:val>
            <c:numRef>
              <c:f>'Actual+Forecast'!$D$53:$AF$53</c:f>
              <c:numCache/>
            </c:numRef>
          </c:val>
          <c:smooth val="0"/>
        </c:ser>
        <c:marker val="1"/>
        <c:axId val="88275"/>
        <c:axId val="794476"/>
      </c:lineChart>
      <c:catAx>
        <c:axId val="88275"/>
        <c:scaling>
          <c:orientation val="minMax"/>
        </c:scaling>
        <c:axPos val="b"/>
        <c:title>
          <c:tx>
            <c:rich>
              <a:bodyPr vert="horz" rot="0" anchor="ctr"/>
              <a:lstStyle/>
              <a:p>
                <a:pPr algn="ctr">
                  <a:defRPr/>
                </a:pPr>
                <a:r>
                  <a:rPr lang="en-US" cap="none" sz="800" b="1" i="0" u="none" baseline="0">
                    <a:latin typeface="Arial"/>
                    <a:ea typeface="Arial"/>
                    <a:cs typeface="Arial"/>
                  </a:rPr>
                  <a:t>Periodi</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crossAx val="794476"/>
        <c:crosses val="autoZero"/>
        <c:auto val="0"/>
        <c:lblOffset val="100"/>
        <c:noMultiLvlLbl val="0"/>
      </c:catAx>
      <c:valAx>
        <c:axId val="794476"/>
        <c:scaling>
          <c:orientation val="minMax"/>
        </c:scaling>
        <c:axPos val="l"/>
        <c:title>
          <c:tx>
            <c:rich>
              <a:bodyPr vert="horz" rot="-5400000" anchor="ctr"/>
              <a:lstStyle/>
              <a:p>
                <a:pPr algn="ctr">
                  <a:defRPr/>
                </a:pPr>
                <a:r>
                  <a:rPr lang="en-US" cap="none" sz="800" b="1" i="0" u="none" baseline="0">
                    <a:latin typeface="Arial"/>
                    <a:ea typeface="Arial"/>
                    <a:cs typeface="Arial"/>
                  </a:rPr>
                  <a:t>Avanzamento del progetto (%)</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crossAx val="88275"/>
        <c:crossesAt val="1"/>
        <c:crossBetween val="midCat"/>
        <c:dispUnits/>
      </c:valAx>
      <c:spPr>
        <a:solidFill>
          <a:srgbClr val="FFCC99"/>
        </a:solidFill>
        <a:ln w="12700">
          <a:solidFill>
            <a:srgbClr val="808080"/>
          </a:solidFill>
        </a:ln>
      </c:spPr>
    </c:plotArea>
    <c:legend>
      <c:legendPos val="r"/>
      <c:layout>
        <c:manualLayout>
          <c:xMode val="edge"/>
          <c:yMode val="edge"/>
          <c:x val="0.124"/>
          <c:y val="0.07425"/>
          <c:w val="0.153"/>
          <c:h val="0.124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75" b="1" i="0" u="none" baseline="0">
              <a:solidFill>
                <a:srgbClr val="0000FF"/>
              </a:solidFill>
              <a:latin typeface="Arial"/>
              <a:ea typeface="Arial"/>
              <a:cs typeface="Arial"/>
            </a:defRPr>
          </a:pPr>
        </a:p>
      </c:txPr>
    </c:title>
    <c:plotArea>
      <c:layout/>
      <c:lineChart>
        <c:grouping val="standard"/>
        <c:varyColors val="0"/>
        <c:ser>
          <c:idx val="0"/>
          <c:order val="0"/>
          <c:tx>
            <c:strRef>
              <c:f>'Appl. Logistica'!$B$6</c:f>
              <c:strCache>
                <c:ptCount val="1"/>
                <c:pt idx="0">
                  <c:v>Xn</c:v>
                </c:pt>
              </c:strCache>
            </c:strRef>
          </c:tx>
          <c:extLst>
            <c:ext xmlns:c14="http://schemas.microsoft.com/office/drawing/2007/8/2/chart" uri="{6F2FDCE9-48DA-4B69-8628-5D25D57E5C99}">
              <c14:invertSolidFillFmt>
                <c14:spPr>
                  <a:solidFill>
                    <a:srgbClr val="000000"/>
                  </a:solidFill>
                </c14:spPr>
              </c14:invertSolidFillFmt>
            </c:ext>
          </c:extLst>
          <c:val>
            <c:numRef>
              <c:f>'Appl. Logistica'!$B$7:$B$27</c:f>
              <c:numCache/>
            </c:numRef>
          </c:val>
          <c:smooth val="0"/>
        </c:ser>
        <c:marker val="1"/>
        <c:axId val="7150285"/>
        <c:axId val="64352566"/>
      </c:lineChart>
      <c:catAx>
        <c:axId val="7150285"/>
        <c:scaling>
          <c:orientation val="minMax"/>
        </c:scaling>
        <c:axPos val="b"/>
        <c:title>
          <c:tx>
            <c:rich>
              <a:bodyPr vert="horz" rot="0" anchor="ctr"/>
              <a:lstStyle/>
              <a:p>
                <a:pPr algn="ctr">
                  <a:defRPr/>
                </a:pPr>
                <a:r>
                  <a:rPr lang="en-US" cap="none" sz="1175" b="1" i="0" u="none" baseline="0">
                    <a:solidFill>
                      <a:srgbClr val="0000FF"/>
                    </a:solidFill>
                    <a:latin typeface="Arial"/>
                    <a:ea typeface="Arial"/>
                    <a:cs typeface="Arial"/>
                  </a:rPr>
                  <a:t>n</a:t>
                </a:r>
              </a:p>
            </c:rich>
          </c:tx>
          <c:layout/>
          <c:overlay val="0"/>
          <c:spPr>
            <a:noFill/>
            <a:ln>
              <a:noFill/>
            </a:ln>
          </c:spPr>
        </c:title>
        <c:delete val="0"/>
        <c:numFmt formatCode="General" sourceLinked="1"/>
        <c:majorTickMark val="out"/>
        <c:minorTickMark val="none"/>
        <c:tickLblPos val="nextTo"/>
        <c:crossAx val="64352566"/>
        <c:crosses val="autoZero"/>
        <c:auto val="1"/>
        <c:lblOffset val="100"/>
        <c:noMultiLvlLbl val="0"/>
      </c:catAx>
      <c:valAx>
        <c:axId val="64352566"/>
        <c:scaling>
          <c:orientation val="minMax"/>
        </c:scaling>
        <c:axPos val="l"/>
        <c:majorGridlines/>
        <c:delete val="0"/>
        <c:numFmt formatCode="General" sourceLinked="1"/>
        <c:majorTickMark val="out"/>
        <c:minorTickMark val="none"/>
        <c:tickLblPos val="nextTo"/>
        <c:crossAx val="715028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FF"/>
                </a:solidFill>
                <a:latin typeface="Arial"/>
                <a:ea typeface="Arial"/>
                <a:cs typeface="Arial"/>
              </a:rPr>
              <a:t>Previsione (Y)</a:t>
            </a:r>
          </a:p>
        </c:rich>
      </c:tx>
      <c:layout>
        <c:manualLayout>
          <c:xMode val="factor"/>
          <c:yMode val="factor"/>
          <c:x val="0.03125"/>
          <c:y val="0"/>
        </c:manualLayout>
      </c:layout>
      <c:spPr>
        <a:noFill/>
        <a:ln>
          <a:noFill/>
        </a:ln>
      </c:spPr>
    </c:title>
    <c:plotArea>
      <c:layout>
        <c:manualLayout>
          <c:xMode val="edge"/>
          <c:yMode val="edge"/>
          <c:x val="0.02275"/>
          <c:y val="0.151"/>
          <c:w val="0.9545"/>
          <c:h val="0.81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('Cigno non lin'!$C$4,'Cigno non lin'!$C$9,'Cigno non lin'!$C$14)</c:f>
              <c:numCache>
                <c:ptCount val="3"/>
                <c:pt idx="0">
                  <c:v>8.483539661088411E-76</c:v>
                </c:pt>
                <c:pt idx="1">
                  <c:v>0.12907095045342395</c:v>
                </c:pt>
                <c:pt idx="2">
                  <c:v>8.788086937761006E+74</c:v>
                </c:pt>
              </c:numCache>
            </c:numRef>
          </c:val>
        </c:ser>
        <c:axId val="42302183"/>
        <c:axId val="45175328"/>
      </c:barChart>
      <c:catAx>
        <c:axId val="42302183"/>
        <c:scaling>
          <c:orientation val="minMax"/>
        </c:scaling>
        <c:axPos val="b"/>
        <c:delete val="0"/>
        <c:numFmt formatCode="General" sourceLinked="1"/>
        <c:majorTickMark val="out"/>
        <c:minorTickMark val="none"/>
        <c:tickLblPos val="nextTo"/>
        <c:crossAx val="45175328"/>
        <c:crosses val="autoZero"/>
        <c:auto val="1"/>
        <c:lblOffset val="100"/>
        <c:noMultiLvlLbl val="0"/>
      </c:catAx>
      <c:valAx>
        <c:axId val="45175328"/>
        <c:scaling>
          <c:orientation val="minMax"/>
          <c:max val="1000"/>
        </c:scaling>
        <c:axPos val="l"/>
        <c:majorGridlines/>
        <c:delete val="0"/>
        <c:numFmt formatCode="General" sourceLinked="1"/>
        <c:majorTickMark val="out"/>
        <c:minorTickMark val="none"/>
        <c:tickLblPos val="nextTo"/>
        <c:crossAx val="42302183"/>
        <c:crossesAt val="1"/>
        <c:crossBetween val="between"/>
        <c:dispUnits/>
        <c:majorUnit val="100"/>
        <c:minorUnit val="50"/>
      </c:valAx>
      <c:spPr>
        <a:solidFill>
          <a:srgbClr val="C0C0C0"/>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47625</xdr:rowOff>
    </xdr:from>
    <xdr:to>
      <xdr:col>16</xdr:col>
      <xdr:colOff>219075</xdr:colOff>
      <xdr:row>24</xdr:row>
      <xdr:rowOff>0</xdr:rowOff>
    </xdr:to>
    <xdr:sp>
      <xdr:nvSpPr>
        <xdr:cNvPr id="1" name="TextBox 1"/>
        <xdr:cNvSpPr txBox="1">
          <a:spLocks noChangeArrowheads="1"/>
        </xdr:cNvSpPr>
      </xdr:nvSpPr>
      <xdr:spPr>
        <a:xfrm>
          <a:off x="114300" y="47625"/>
          <a:ext cx="5476875" cy="3838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Problema 3.1 Istogrammi e curve ad "S": previsioni di massima.</a:t>
          </a:r>
          <a:r>
            <a:rPr lang="en-US" cap="none" sz="1200" b="0" i="0" u="none" baseline="0">
              <a:latin typeface="Arial"/>
              <a:ea typeface="Arial"/>
              <a:cs typeface="Arial"/>
            </a:rPr>
            <a:t>
Le curve ad “S” programmatiche di un progetto  vengono tracciate dopo aver individuato la WBS, elaborato il programma, allocate le risorse ed effettuate le necessarie aggregazioni. In molti casi, soprattutto in fase di offerta, è utile disporre di curve ad “S” stimate precedentemente alla stesura del programma completo. Tali curve debbono consentire di spostare, alzare o abbassare il periodo di massimo carico del corrispondente istogramma, in accordo con gli scenari prefigurati dagli esperti e dai decisori.
Dati:
Un progetto della durata di 13 mesi richiede 5000 mesi uomo per essere realizzato. L'impegno delle risorse non può essere uniforme nei mesi (5000/13 = 384.6 uomini al lavoro nel cantiere in ogni mese). Nel primo mese  non potranno tassativamente essere mobilitati  più di 150 uomini. Nel periodo di massimo carico si può superare di poco il limite dei 600 uomini. Si stima che il mese di massimo carico sarà il 5° e che l'istogramma avrà un andamento vagamente a campana.
Tracciare, per il progetto, un possibile istogramma di carico ed una curva ad "S" compatibili con i vincoli riportati sopra.
</a:t>
          </a:r>
        </a:p>
      </xdr:txBody>
    </xdr:sp>
    <xdr:clientData/>
  </xdr:twoCellAnchor>
  <xdr:twoCellAnchor>
    <xdr:from>
      <xdr:col>7</xdr:col>
      <xdr:colOff>285750</xdr:colOff>
      <xdr:row>135</xdr:row>
      <xdr:rowOff>85725</xdr:rowOff>
    </xdr:from>
    <xdr:to>
      <xdr:col>14</xdr:col>
      <xdr:colOff>9525</xdr:colOff>
      <xdr:row>148</xdr:row>
      <xdr:rowOff>66675</xdr:rowOff>
    </xdr:to>
    <xdr:sp>
      <xdr:nvSpPr>
        <xdr:cNvPr id="2" name="TextBox 2"/>
        <xdr:cNvSpPr txBox="1">
          <a:spLocks noChangeArrowheads="1"/>
        </xdr:cNvSpPr>
      </xdr:nvSpPr>
      <xdr:spPr>
        <a:xfrm>
          <a:off x="2828925" y="21945600"/>
          <a:ext cx="1924050" cy="2085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Soluzione 3.1 Istogrammi e curve ad "S": previsioni di massima.</a:t>
          </a:r>
          <a:r>
            <a:rPr lang="en-US" cap="none" sz="1200" b="0" i="0" u="none" baseline="0">
              <a:latin typeface="Arial"/>
              <a:ea typeface="Arial"/>
              <a:cs typeface="Arial"/>
            </a:rPr>
            <a:t>
</a:t>
          </a:r>
        </a:p>
      </xdr:txBody>
    </xdr:sp>
    <xdr:clientData/>
  </xdr:twoCellAnchor>
  <xdr:twoCellAnchor>
    <xdr:from>
      <xdr:col>8</xdr:col>
      <xdr:colOff>9525</xdr:colOff>
      <xdr:row>122</xdr:row>
      <xdr:rowOff>104775</xdr:rowOff>
    </xdr:from>
    <xdr:to>
      <xdr:col>14</xdr:col>
      <xdr:colOff>38100</xdr:colOff>
      <xdr:row>133</xdr:row>
      <xdr:rowOff>123825</xdr:rowOff>
    </xdr:to>
    <xdr:sp>
      <xdr:nvSpPr>
        <xdr:cNvPr id="3" name="TextBox 3"/>
        <xdr:cNvSpPr txBox="1">
          <a:spLocks noChangeArrowheads="1"/>
        </xdr:cNvSpPr>
      </xdr:nvSpPr>
      <xdr:spPr>
        <a:xfrm>
          <a:off x="2867025" y="19859625"/>
          <a:ext cx="1914525" cy="1800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
</a:t>
          </a:r>
        </a:p>
      </xdr:txBody>
    </xdr:sp>
    <xdr:clientData/>
  </xdr:twoCellAnchor>
  <xdr:twoCellAnchor>
    <xdr:from>
      <xdr:col>0</xdr:col>
      <xdr:colOff>200025</xdr:colOff>
      <xdr:row>55</xdr:row>
      <xdr:rowOff>47625</xdr:rowOff>
    </xdr:from>
    <xdr:to>
      <xdr:col>15</xdr:col>
      <xdr:colOff>161925</xdr:colOff>
      <xdr:row>72</xdr:row>
      <xdr:rowOff>133350</xdr:rowOff>
    </xdr:to>
    <xdr:graphicFrame>
      <xdr:nvGraphicFramePr>
        <xdr:cNvPr id="4" name="Chart 8"/>
        <xdr:cNvGraphicFramePr/>
      </xdr:nvGraphicFramePr>
      <xdr:xfrm>
        <a:off x="200025" y="8953500"/>
        <a:ext cx="5019675" cy="283845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26</xdr:row>
      <xdr:rowOff>142875</xdr:rowOff>
    </xdr:from>
    <xdr:to>
      <xdr:col>16</xdr:col>
      <xdr:colOff>219075</xdr:colOff>
      <xdr:row>36</xdr:row>
      <xdr:rowOff>152400</xdr:rowOff>
    </xdr:to>
    <xdr:sp>
      <xdr:nvSpPr>
        <xdr:cNvPr id="5" name="TextBox 9"/>
        <xdr:cNvSpPr txBox="1">
          <a:spLocks noChangeArrowheads="1"/>
        </xdr:cNvSpPr>
      </xdr:nvSpPr>
      <xdr:spPr>
        <a:xfrm>
          <a:off x="95250" y="4352925"/>
          <a:ext cx="5495925" cy="1628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Soluzione 3.1 Istogrammi e curve ad "S": previsioni di massima.</a:t>
          </a:r>
          <a:r>
            <a:rPr lang="en-US" cap="none" sz="1200" b="0" i="0" u="none" baseline="0">
              <a:latin typeface="Arial"/>
              <a:ea typeface="Arial"/>
              <a:cs typeface="Arial"/>
            </a:rPr>
            <a:t>
Per tracciare la curva ad "S" progressiva si è utilizzata la funzione:
Y = Kx + (1-K) * x^(a - ax^n)
Dove Y rappresenta l'ordinata della curva ad "S" ed x i periodi di tempo trascorsi.
I parametri K, n, a sono stati aggiustati per tentativi in modo da soddisfare tutti i vincoli del problema. L'istogramma di carico è stato calcolato come differenza tra due valori succesivi della curva progressiva.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0</xdr:col>
      <xdr:colOff>57150</xdr:colOff>
      <xdr:row>0</xdr:row>
      <xdr:rowOff>0</xdr:rowOff>
    </xdr:to>
    <xdr:sp>
      <xdr:nvSpPr>
        <xdr:cNvPr id="1" name="Line 1"/>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2" name="Line 2"/>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3" name="Line 3"/>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4" name="Line 4"/>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5" name="Line 5"/>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6" name="Line 6"/>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7" name="Line 7"/>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8" name="Line 8"/>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9" name="Line 9"/>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flipV="1">
          <a:off x="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1" name="Line 11"/>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2" name="Line 12"/>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3" name="Line 13"/>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4" name="Line 14"/>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5" name="Line 15"/>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6" name="Line 16"/>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7" name="Line 17"/>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8" name="Line 18"/>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9" name="Line 19"/>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20" name="Line 20"/>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21" name="Line 21"/>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22" name="Line 22"/>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23" name="Line 23"/>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24" name="Line 24"/>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25" name="Line 25"/>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26" name="Line 26"/>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27" name="Line 27"/>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28" name="Line 28"/>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29" name="Line 29"/>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30" name="Line 30"/>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31" name="Line 31"/>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32" name="Line 32"/>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33" name="Line 33"/>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34" name="Line 34"/>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35" name="Line 35"/>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36" name="Line 36"/>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37" name="Line 37"/>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38" name="Line 38"/>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39" name="Line 39"/>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40" name="Line 40"/>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41" name="Line 41"/>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42" name="Line 42"/>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43" name="Line 43"/>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44" name="Line 44"/>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45" name="Line 45"/>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46" name="Line 46"/>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47" name="Line 47"/>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48" name="Line 48"/>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49" name="Line 49"/>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50" name="Line 50"/>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51" name="Line 51"/>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52" name="Line 52"/>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53" name="Line 53"/>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54" name="Line 54"/>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55" name="Line 55"/>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56" name="Line 56"/>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57" name="Line 57"/>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58" name="Line 58"/>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59" name="Line 59"/>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60" name="Line 60"/>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61" name="Line 61"/>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62" name="Line 62"/>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63" name="Line 63"/>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64" name="Line 64"/>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65" name="Line 65"/>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66" name="Line 66"/>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67" name="Line 67"/>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68" name="Line 68"/>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69" name="Line 69"/>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70" name="Line 70"/>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71" name="Line 71"/>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72" name="Line 72"/>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73" name="Line 73"/>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74" name="Line 74"/>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75" name="Line 75"/>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76" name="Line 76"/>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77" name="Line 77"/>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78" name="Line 78"/>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79" name="Line 79"/>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80" name="Line 80"/>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81" name="Line 81"/>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82" name="Line 82"/>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83" name="Line 83"/>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84" name="Line 84"/>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85" name="Line 85"/>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86" name="Line 86"/>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87" name="Line 87"/>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88" name="Line 88"/>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89" name="Line 89"/>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90" name="Line 90"/>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91" name="Line 91"/>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92" name="Line 92"/>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93" name="Line 93"/>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94" name="Line 94"/>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95" name="Line 95"/>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96" name="Line 96"/>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97" name="Line 97"/>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98" name="Line 98"/>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99" name="Line 99"/>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00" name="Line 100"/>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01" name="Line 101"/>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02" name="Line 102"/>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03" name="Line 103"/>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04" name="Line 104"/>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05" name="Line 105"/>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06" name="Line 106"/>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07" name="Line 107"/>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08" name="Line 108"/>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09" name="Line 109"/>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10" name="Line 110"/>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11" name="Line 111"/>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12" name="Line 112"/>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13" name="Line 113"/>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14" name="Line 114"/>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15" name="Line 115"/>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16" name="Line 116"/>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17" name="Line 117"/>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18" name="Line 118"/>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19" name="Line 119"/>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20" name="Line 120"/>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21" name="Line 121"/>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22" name="Line 122"/>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23" name="Line 123"/>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24" name="Line 124"/>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25" name="Line 125"/>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26" name="Line 126"/>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27" name="Line 127"/>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28" name="Line 128"/>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29" name="Line 129"/>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30" name="Line 130"/>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31" name="Line 131"/>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32" name="Line 132"/>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33" name="Line 133"/>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34" name="Line 134"/>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35" name="Line 135"/>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36" name="Line 136"/>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37" name="Line 137"/>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38" name="Line 138"/>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39" name="Line 139"/>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40" name="Line 140"/>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41" name="Line 141"/>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42" name="Line 142"/>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43" name="Line 143"/>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44" name="Line 144"/>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45" name="Line 145"/>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46" name="Line 146"/>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47" name="Line 147"/>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48" name="Line 148"/>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49" name="Line 149"/>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50" name="Line 150"/>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51" name="Line 151"/>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52" name="Line 152"/>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53" name="Line 153"/>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54" name="Line 154"/>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55" name="Line 155"/>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56" name="Line 156"/>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57" name="Line 157"/>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58" name="Line 158"/>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59" name="Line 159"/>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60" name="Line 160"/>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61" name="Line 161"/>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62" name="Line 162"/>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63" name="Line 163"/>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64" name="Line 164"/>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65" name="Line 165"/>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66" name="Line 166"/>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67" name="Line 167"/>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68" name="Line 168"/>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69" name="Line 169"/>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70" name="Line 170"/>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71" name="Line 171"/>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72" name="Line 172"/>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73" name="Line 173"/>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74" name="Line 174"/>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75" name="Line 175"/>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76" name="Line 176"/>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77" name="Line 177"/>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78" name="Line 178"/>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79" name="Line 179"/>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80" name="Line 180"/>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57150</xdr:colOff>
      <xdr:row>0</xdr:row>
      <xdr:rowOff>0</xdr:rowOff>
    </xdr:to>
    <xdr:sp>
      <xdr:nvSpPr>
        <xdr:cNvPr id="181" name="Line 181"/>
        <xdr:cNvSpPr>
          <a:spLocks/>
        </xdr:cNvSpPr>
      </xdr:nvSpPr>
      <xdr:spPr>
        <a:xfrm flipV="1">
          <a:off x="57150"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56</xdr:row>
      <xdr:rowOff>19050</xdr:rowOff>
    </xdr:from>
    <xdr:to>
      <xdr:col>21</xdr:col>
      <xdr:colOff>171450</xdr:colOff>
      <xdr:row>81</xdr:row>
      <xdr:rowOff>142875</xdr:rowOff>
    </xdr:to>
    <xdr:graphicFrame>
      <xdr:nvGraphicFramePr>
        <xdr:cNvPr id="182" name="Chart 182"/>
        <xdr:cNvGraphicFramePr/>
      </xdr:nvGraphicFramePr>
      <xdr:xfrm>
        <a:off x="161925" y="8820150"/>
        <a:ext cx="6000750" cy="382905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0</xdr:row>
      <xdr:rowOff>47625</xdr:rowOff>
    </xdr:from>
    <xdr:to>
      <xdr:col>19</xdr:col>
      <xdr:colOff>180975</xdr:colOff>
      <xdr:row>25</xdr:row>
      <xdr:rowOff>9525</xdr:rowOff>
    </xdr:to>
    <xdr:sp>
      <xdr:nvSpPr>
        <xdr:cNvPr id="183" name="TextBox 183"/>
        <xdr:cNvSpPr txBox="1">
          <a:spLocks noChangeArrowheads="1"/>
        </xdr:cNvSpPr>
      </xdr:nvSpPr>
      <xdr:spPr>
        <a:xfrm>
          <a:off x="114300" y="47625"/>
          <a:ext cx="5505450" cy="399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Problema 3.2 Curva ad "S" interpolante e Proiezioni a finire</a:t>
          </a:r>
          <a:r>
            <a:rPr lang="en-US" cap="none" sz="1200" b="0" i="0" u="none" baseline="0">
              <a:latin typeface="Arial"/>
              <a:ea typeface="Arial"/>
              <a:cs typeface="Arial"/>
            </a:rPr>
            <a:t>
Per i progetti in corso la curva ad “S” programmatica viene affiancata da un ramo di curva effettiva ottenuta dai dati storici osservati. E’ auspicabile disporre di una curva strutturalmente stabile (non polinomiale) che consenta di interpolare efficacemente i dati storici e di effettuare flessibili proiezioni a finire
Dati:
Per il progetto (Problema 3.1)  EPC (Engineering, Procurement, Construction) di 13 mesi precedentemente programmato si è iniziata da 6 mesi la realizzazione. L'avanzamento percentuale progressivo registrato nei primi 6 mesi è: 0, 1.2, 5, 6, 10, 20. Dunque giunti al termine del 6° mese si ha un avanzamento fisico effettivo del 20% contro un 54% programmato. Tradotto in termini temporali il ritardo ammonta a circa 3 mesi e, se proiettato a finire risulta preoccupante in quanto il contratto prevede che il "Main contractor" paghi al "Client-Owner" una forte penale per ritardi superiori ad un mese.
Si tratta dunque di trovare una Curva ad S di "Recovery"  che interpoli bene i dati Effettivi (Achieved) registrati sino al 6° mese e che consenta di contenere il ritardo finale entro un mese (14 mesi invece dei 13 previsti inizialmente).</a:t>
          </a:r>
        </a:p>
      </xdr:txBody>
    </xdr:sp>
    <xdr:clientData/>
  </xdr:twoCellAnchor>
  <xdr:twoCellAnchor>
    <xdr:from>
      <xdr:col>0</xdr:col>
      <xdr:colOff>114300</xdr:colOff>
      <xdr:row>26</xdr:row>
      <xdr:rowOff>47625</xdr:rowOff>
    </xdr:from>
    <xdr:to>
      <xdr:col>19</xdr:col>
      <xdr:colOff>180975</xdr:colOff>
      <xdr:row>39</xdr:row>
      <xdr:rowOff>57150</xdr:rowOff>
    </xdr:to>
    <xdr:sp>
      <xdr:nvSpPr>
        <xdr:cNvPr id="184" name="TextBox 184"/>
        <xdr:cNvSpPr txBox="1">
          <a:spLocks noChangeArrowheads="1"/>
        </xdr:cNvSpPr>
      </xdr:nvSpPr>
      <xdr:spPr>
        <a:xfrm>
          <a:off x="114300" y="4210050"/>
          <a:ext cx="5505450" cy="2095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Soluzione 3.2 Curva ad "S" interpolante e Proiezione a finire</a:t>
          </a:r>
          <a:r>
            <a:rPr lang="en-US" cap="none" sz="1200" b="0" i="0" u="none" baseline="0">
              <a:latin typeface="Arial"/>
              <a:ea typeface="Arial"/>
              <a:cs typeface="Arial"/>
            </a:rPr>
            <a:t>
Per risolvere il problema si utilizza la stessa funzione esponenziale (strutturalmente stabile) impiegata per il Problema 3.1. Utilizzando semplicemente il mouse si trascina la curva di Forecast, assieme al suo simbolo, per 14 mesi. Per i primi 6 mesi si calcola poi la devianza tra i dati Achieved e Forecast. Questa devianza viene minimizzata variando le celle k, n, a della curva di Forecast. Dunque in questo caso i 3 parametri della curva vengono calcolati automaticamente in modo da interpolare al meglio i valori effettivi osservati. Per minimizzare la devianza si può usare, come fatto nel seguito, l'opzione non lineare del risolutore Excel.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1</xdr:row>
      <xdr:rowOff>152400</xdr:rowOff>
    </xdr:from>
    <xdr:to>
      <xdr:col>13</xdr:col>
      <xdr:colOff>9525</xdr:colOff>
      <xdr:row>26</xdr:row>
      <xdr:rowOff>152400</xdr:rowOff>
    </xdr:to>
    <xdr:graphicFrame>
      <xdr:nvGraphicFramePr>
        <xdr:cNvPr id="1" name="Chart 3"/>
        <xdr:cNvGraphicFramePr/>
      </xdr:nvGraphicFramePr>
      <xdr:xfrm>
        <a:off x="1819275" y="314325"/>
        <a:ext cx="6115050" cy="40481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161925</xdr:colOff>
      <xdr:row>2</xdr:row>
      <xdr:rowOff>9525</xdr:rowOff>
    </xdr:from>
    <xdr:to>
      <xdr:col>19</xdr:col>
      <xdr:colOff>19050</xdr:colOff>
      <xdr:row>17</xdr:row>
      <xdr:rowOff>0</xdr:rowOff>
    </xdr:to>
    <xdr:sp>
      <xdr:nvSpPr>
        <xdr:cNvPr id="1" name="TextBox 2"/>
        <xdr:cNvSpPr txBox="1">
          <a:spLocks noChangeArrowheads="1"/>
        </xdr:cNvSpPr>
      </xdr:nvSpPr>
      <xdr:spPr>
        <a:xfrm>
          <a:off x="7305675" y="333375"/>
          <a:ext cx="4733925" cy="2419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Studio della previsione Y al variare del rapporto tra X e h:
</a:t>
          </a:r>
          <a:r>
            <a:rPr lang="en-US" cap="none" sz="1000" b="0" i="0" u="none" baseline="0">
              <a:latin typeface="Arial"/>
              <a:ea typeface="Arial"/>
              <a:cs typeface="Arial"/>
            </a:rPr>
            <a:t>
</a:t>
          </a:r>
          <a:r>
            <a:rPr lang="en-US" cap="none" sz="1000" b="1" i="0" u="none" baseline="0">
              <a:solidFill>
                <a:srgbClr val="0000FF"/>
              </a:solidFill>
              <a:latin typeface="Arial"/>
              <a:ea typeface="Arial"/>
              <a:cs typeface="Arial"/>
            </a:rPr>
            <a:t>Y = ((X+Err)/(h+Err))^n</a:t>
          </a:r>
          <a:r>
            <a:rPr lang="en-US" cap="none" sz="1000" b="0" i="0" u="none" baseline="0">
              <a:latin typeface="Arial"/>
              <a:ea typeface="Arial"/>
              <a:cs typeface="Arial"/>
            </a:rPr>
            <a:t>
</a:t>
          </a:r>
          <a:r>
            <a:rPr lang="en-US" cap="none" sz="1000" b="1" i="0" u="none" baseline="0">
              <a:solidFill>
                <a:srgbClr val="0000FF"/>
              </a:solidFill>
              <a:latin typeface="Arial"/>
              <a:ea typeface="Arial"/>
              <a:cs typeface="Arial"/>
            </a:rPr>
            <a:t>Y    previsione</a:t>
          </a:r>
          <a:r>
            <a:rPr lang="en-US" cap="none" sz="1000" b="0" i="0" u="none" baseline="0">
              <a:latin typeface="Arial"/>
              <a:ea typeface="Arial"/>
              <a:cs typeface="Arial"/>
            </a:rPr>
            <a:t>
X    numero reale
Err  errore sulla misura dei numeri X e h (0&lt;Err&lt;1)
h     numero reale
n     numero positivo elevato
Se X&lt;&lt; h o X&gt;&gt;h         la previsione è certa (vicina a zero o elevatissima)
Se X circa = h             la previsione  è incerta (premere F9 per visualizzarla)
</a:t>
          </a:r>
        </a:p>
      </xdr:txBody>
    </xdr:sp>
    <xdr:clientData/>
  </xdr:twoCellAnchor>
  <xdr:twoCellAnchor>
    <xdr:from>
      <xdr:col>4</xdr:col>
      <xdr:colOff>0</xdr:colOff>
      <xdr:row>0</xdr:row>
      <xdr:rowOff>0</xdr:rowOff>
    </xdr:from>
    <xdr:to>
      <xdr:col>11</xdr:col>
      <xdr:colOff>9525</xdr:colOff>
      <xdr:row>18</xdr:row>
      <xdr:rowOff>9525</xdr:rowOff>
    </xdr:to>
    <xdr:graphicFrame>
      <xdr:nvGraphicFramePr>
        <xdr:cNvPr id="2" name="Chart 3"/>
        <xdr:cNvGraphicFramePr/>
      </xdr:nvGraphicFramePr>
      <xdr:xfrm>
        <a:off x="2876550" y="0"/>
        <a:ext cx="4276725" cy="2924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40:AB168"/>
  <sheetViews>
    <sheetView workbookViewId="0" topLeftCell="A70">
      <selection activeCell="W29" sqref="W29"/>
    </sheetView>
  </sheetViews>
  <sheetFormatPr defaultColWidth="9.140625" defaultRowHeight="12.75"/>
  <cols>
    <col min="1" max="1" width="5.00390625" style="0" customWidth="1"/>
    <col min="2" max="2" width="4.57421875" style="0" customWidth="1"/>
    <col min="3" max="3" width="12.00390625" style="0" customWidth="1"/>
    <col min="4" max="4" width="2.421875" style="0" customWidth="1"/>
    <col min="5" max="29" width="4.7109375" style="0" customWidth="1"/>
  </cols>
  <sheetData>
    <row r="40" ht="12.75">
      <c r="E40" s="11" t="s">
        <v>12</v>
      </c>
    </row>
    <row r="42" spans="4:7" ht="12.75">
      <c r="D42" s="12" t="s">
        <v>13</v>
      </c>
      <c r="E42" s="11">
        <v>0.2</v>
      </c>
      <c r="G42" t="s">
        <v>14</v>
      </c>
    </row>
    <row r="43" spans="4:7" ht="12.75">
      <c r="D43" s="12" t="s">
        <v>0</v>
      </c>
      <c r="E43" s="11">
        <v>0.6</v>
      </c>
      <c r="G43" t="s">
        <v>15</v>
      </c>
    </row>
    <row r="44" spans="4:7" ht="12.75">
      <c r="D44" s="12" t="s">
        <v>16</v>
      </c>
      <c r="E44" s="11">
        <v>2</v>
      </c>
      <c r="G44" t="s">
        <v>17</v>
      </c>
    </row>
    <row r="45" ht="12.75">
      <c r="B45" s="13" t="s">
        <v>18</v>
      </c>
    </row>
    <row r="47" spans="1:27" ht="12.75">
      <c r="A47" s="14" t="s">
        <v>19</v>
      </c>
      <c r="B47" s="15">
        <f>COUNTA($E47:$AS47)</f>
        <v>13</v>
      </c>
      <c r="C47" s="16" t="s">
        <v>20</v>
      </c>
      <c r="D47" s="17"/>
      <c r="E47" s="18">
        <v>1</v>
      </c>
      <c r="F47" s="18">
        <v>2</v>
      </c>
      <c r="G47" s="18">
        <v>3</v>
      </c>
      <c r="H47" s="18">
        <v>4</v>
      </c>
      <c r="I47" s="18">
        <v>5</v>
      </c>
      <c r="J47" s="18">
        <v>6</v>
      </c>
      <c r="K47" s="18">
        <v>7</v>
      </c>
      <c r="L47" s="18">
        <v>8</v>
      </c>
      <c r="M47" s="18">
        <v>9</v>
      </c>
      <c r="N47" s="18">
        <v>10</v>
      </c>
      <c r="O47" s="18">
        <v>11</v>
      </c>
      <c r="P47" s="18">
        <v>12</v>
      </c>
      <c r="Q47" s="18">
        <v>13</v>
      </c>
      <c r="R47" s="18"/>
      <c r="S47" s="18"/>
      <c r="T47" s="18"/>
      <c r="U47" s="18"/>
      <c r="V47" s="18"/>
      <c r="W47" s="18"/>
      <c r="X47" s="18"/>
      <c r="Y47" s="18"/>
      <c r="Z47" s="18"/>
      <c r="AA47" s="19"/>
    </row>
    <row r="48" spans="1:27" ht="12.75">
      <c r="A48" s="20">
        <v>1</v>
      </c>
      <c r="C48" s="12" t="s">
        <v>21</v>
      </c>
      <c r="D48" s="21">
        <v>0</v>
      </c>
      <c r="E48" s="22">
        <f>$A48*(E49-MAX(D49:$D49))</f>
        <v>148.09070234008752</v>
      </c>
      <c r="F48" s="22">
        <f>$A48*(F49-MAX($D49:E49))</f>
        <v>325.700685965861</v>
      </c>
      <c r="G48" s="22">
        <f>$A48*(G49-MAX($D49:F49))</f>
        <v>476.10572415008716</v>
      </c>
      <c r="H48" s="22">
        <f>$A48*(H49-MAX($D49:G49))</f>
        <v>568.4966606639642</v>
      </c>
      <c r="I48" s="22">
        <f>$A48*(I49-MAX($D49:H49))</f>
        <v>603.7012763804873</v>
      </c>
      <c r="J48" s="22">
        <f>$A48*(J49-MAX($D49:I49))</f>
        <v>592.539966956811</v>
      </c>
      <c r="K48" s="22">
        <f>$A48*(K49-MAX($D49:J49))</f>
        <v>548.0480298217431</v>
      </c>
      <c r="L48" s="22">
        <f>$A48*(L49-MAX($D49:K49))</f>
        <v>482.3072396660459</v>
      </c>
      <c r="M48" s="22">
        <f>$A48*(M49-MAX($D49:L49))</f>
        <v>405.289475393492</v>
      </c>
      <c r="N48" s="22">
        <f>$A48*(N49-MAX($D49:M49))</f>
        <v>324.6272239269683</v>
      </c>
      <c r="O48" s="22">
        <f>$A48*(O49-MAX($D49:N49))</f>
        <v>245.79675696325103</v>
      </c>
      <c r="P48" s="22">
        <f>$A48*(P49-MAX($D49:O49))</f>
        <v>172.45956674544868</v>
      </c>
      <c r="Q48" s="22">
        <f>$A48*(Q49-MAX($D49:P49))</f>
        <v>106.83669102575277</v>
      </c>
      <c r="R48" s="22"/>
      <c r="S48" s="22"/>
      <c r="T48" s="22"/>
      <c r="U48" s="22"/>
      <c r="V48" s="22"/>
      <c r="W48" s="22"/>
      <c r="X48" s="22"/>
      <c r="Y48" s="22"/>
      <c r="Z48" s="22"/>
      <c r="AA48" s="23"/>
    </row>
    <row r="49" spans="1:27" ht="12.75">
      <c r="A49" s="24">
        <v>5000</v>
      </c>
      <c r="B49" s="25">
        <f>SUM($E48:$AS48)</f>
        <v>5000</v>
      </c>
      <c r="C49" s="12" t="s">
        <v>22</v>
      </c>
      <c r="D49" s="17"/>
      <c r="E49" s="26">
        <f>$A49*($E42*COUNTA($D47:E47)/$B47+(1-$E42)*(COUNTA($D47:E47)/$B47)^($E44-$E44*(COUNTA($D47:E47)/$B47)^$E43))</f>
        <v>148.09070234008752</v>
      </c>
      <c r="F49" s="26">
        <f>$A49*($E42*COUNTA($D47:F47)/$B47+(1-$E42)*(COUNTA($D47:F47)/$B47)^($E44-$E44*(COUNTA($D47:F47)/$B47)^$E43))</f>
        <v>473.7913883059485</v>
      </c>
      <c r="G49" s="26">
        <f>$A49*($E42*COUNTA($D47:G47)/$B47+(1-$E42)*(COUNTA($D47:G47)/$B47)^($E44-$E44*(COUNTA($D47:G47)/$B47)^$E43))</f>
        <v>949.8971124560356</v>
      </c>
      <c r="H49" s="26">
        <f>$A49*($E42*COUNTA($D47:H47)/$B47+(1-$E42)*(COUNTA($D47:H47)/$B47)^($E44-$E44*(COUNTA($D47:H47)/$B47)^$E43))</f>
        <v>1518.3937731199999</v>
      </c>
      <c r="I49" s="26">
        <f>$A49*($E42*COUNTA($D47:I47)/$B47+(1-$E42)*(COUNTA($D47:I47)/$B47)^($E44-$E44*(COUNTA($D47:I47)/$B47)^$E43))</f>
        <v>2122.095049500487</v>
      </c>
      <c r="J49" s="26">
        <f>$A49*($E42*COUNTA($D47:J47)/$B47+(1-$E42)*(COUNTA($D47:J47)/$B47)^($E44-$E44*(COUNTA($D47:J47)/$B47)^$E43))</f>
        <v>2714.635016457298</v>
      </c>
      <c r="K49" s="26">
        <f>$A49*($E42*COUNTA($D47:K47)/$B47+(1-$E42)*(COUNTA($D47:K47)/$B47)^($E44-$E44*(COUNTA($D47:K47)/$B47)^$E43))</f>
        <v>3262.6830462790413</v>
      </c>
      <c r="L49" s="26">
        <f>$A49*($E42*COUNTA($D47:L47)/$B47+(1-$E42)*(COUNTA($D47:L47)/$B47)^($E44-$E44*(COUNTA($D47:L47)/$B47)^$E43))</f>
        <v>3744.990285945087</v>
      </c>
      <c r="M49" s="26">
        <f>$A49*($E42*COUNTA($D47:M47)/$B47+(1-$E42)*(COUNTA($D47:M47)/$B47)^($E44-$E44*(COUNTA($D47:M47)/$B47)^$E43))</f>
        <v>4150.279761338579</v>
      </c>
      <c r="N49" s="26">
        <f>$A49*($E42*COUNTA($D47:N47)/$B47+(1-$E42)*(COUNTA($D47:N47)/$B47)^($E44-$E44*(COUNTA($D47:N47)/$B47)^$E43))</f>
        <v>4474.9069852655475</v>
      </c>
      <c r="O49" s="26">
        <f>$A49*($E42*COUNTA($D47:O47)/$B47+(1-$E42)*(COUNTA($D47:O47)/$B47)^($E44-$E44*(COUNTA($D47:O47)/$B47)^$E43))</f>
        <v>4720.703742228799</v>
      </c>
      <c r="P49" s="26">
        <f>$A49*($E42*COUNTA($D47:P47)/$B47+(1-$E42)*(COUNTA($D47:P47)/$B47)^($E44-$E44*(COUNTA($D47:P47)/$B47)^$E43))</f>
        <v>4893.163308974247</v>
      </c>
      <c r="Q49" s="26">
        <f>$A49*($E42*COUNTA($D47:Q47)/$B47+(1-$E42)*(COUNTA($D47:Q47)/$B47)^($E44-$E44*(COUNTA($D47:Q47)/$B47)^$E43))</f>
        <v>5000</v>
      </c>
      <c r="R49" s="26"/>
      <c r="S49" s="26"/>
      <c r="T49" s="26"/>
      <c r="U49" s="26"/>
      <c r="V49" s="26"/>
      <c r="W49" s="26"/>
      <c r="X49" s="26"/>
      <c r="Y49" s="26"/>
      <c r="Z49" s="26"/>
      <c r="AA49" s="27"/>
    </row>
    <row r="50" spans="1:27" ht="12.75">
      <c r="A50" s="11">
        <v>100</v>
      </c>
      <c r="B50" s="15"/>
      <c r="C50" s="12" t="s">
        <v>23</v>
      </c>
      <c r="D50" s="17"/>
      <c r="E50" s="28">
        <f aca="true" t="shared" si="0" ref="E50:Q50">$A50*E49/$A$49</f>
        <v>2.9618140468017504</v>
      </c>
      <c r="F50" s="28">
        <f t="shared" si="0"/>
        <v>9.47582776611897</v>
      </c>
      <c r="G50" s="28">
        <f t="shared" si="0"/>
        <v>18.997942249120715</v>
      </c>
      <c r="H50" s="28">
        <f t="shared" si="0"/>
        <v>30.3678754624</v>
      </c>
      <c r="I50" s="28">
        <f t="shared" si="0"/>
        <v>42.44190099000974</v>
      </c>
      <c r="J50" s="28">
        <f t="shared" si="0"/>
        <v>54.292700329145966</v>
      </c>
      <c r="K50" s="28">
        <f t="shared" si="0"/>
        <v>65.25366092558083</v>
      </c>
      <c r="L50" s="28">
        <f t="shared" si="0"/>
        <v>74.89980571890175</v>
      </c>
      <c r="M50" s="28">
        <f t="shared" si="0"/>
        <v>83.00559522677158</v>
      </c>
      <c r="N50" s="28">
        <f t="shared" si="0"/>
        <v>89.49813970531095</v>
      </c>
      <c r="O50" s="28">
        <f t="shared" si="0"/>
        <v>94.41407484457598</v>
      </c>
      <c r="P50" s="28">
        <f t="shared" si="0"/>
        <v>97.86326617948494</v>
      </c>
      <c r="Q50" s="28">
        <f t="shared" si="0"/>
        <v>100</v>
      </c>
      <c r="R50" s="28"/>
      <c r="S50" s="28"/>
      <c r="T50" s="28"/>
      <c r="U50" s="28"/>
      <c r="V50" s="28"/>
      <c r="W50" s="28"/>
      <c r="X50" s="28"/>
      <c r="Y50" s="28"/>
      <c r="Z50" s="28"/>
      <c r="AA50" s="29"/>
    </row>
    <row r="51" spans="1:27" ht="12.75">
      <c r="A51" s="30"/>
      <c r="B51" s="30"/>
      <c r="C51" s="31"/>
      <c r="D51" s="17"/>
      <c r="E51" s="29"/>
      <c r="F51" s="29"/>
      <c r="G51" s="29"/>
      <c r="H51" s="29"/>
      <c r="I51" s="29"/>
      <c r="J51" s="29"/>
      <c r="K51" s="29"/>
      <c r="L51" s="29"/>
      <c r="M51" s="29"/>
      <c r="N51" s="29"/>
      <c r="O51" s="29"/>
      <c r="P51" s="29"/>
      <c r="Q51" s="29"/>
      <c r="R51" s="29"/>
      <c r="S51" s="29"/>
      <c r="T51" s="29"/>
      <c r="U51" s="29"/>
      <c r="V51" s="29"/>
      <c r="W51" s="29"/>
      <c r="X51" s="29"/>
      <c r="Y51" s="29"/>
      <c r="Z51" s="29"/>
      <c r="AA51" s="29"/>
    </row>
    <row r="52" spans="1:27" ht="12.75">
      <c r="A52" s="30"/>
      <c r="B52" s="30"/>
      <c r="C52" s="31"/>
      <c r="D52" s="17"/>
      <c r="E52" s="29"/>
      <c r="F52" s="29"/>
      <c r="G52" s="29"/>
      <c r="H52" s="29"/>
      <c r="I52" s="29"/>
      <c r="J52" s="29"/>
      <c r="K52" s="29"/>
      <c r="L52" s="29"/>
      <c r="M52" s="29"/>
      <c r="N52" s="29"/>
      <c r="O52" s="29"/>
      <c r="P52" s="29"/>
      <c r="Q52" s="29"/>
      <c r="R52" s="29"/>
      <c r="S52" s="29"/>
      <c r="T52" s="29"/>
      <c r="U52" s="29"/>
      <c r="V52" s="29"/>
      <c r="W52" s="29"/>
      <c r="X52" s="29"/>
      <c r="Y52" s="29"/>
      <c r="Z52" s="29"/>
      <c r="AA52" s="29"/>
    </row>
    <row r="53" spans="1:27" ht="12.75">
      <c r="A53" s="30"/>
      <c r="B53" s="30"/>
      <c r="C53" s="31"/>
      <c r="D53" s="17"/>
      <c r="E53" s="29"/>
      <c r="F53" s="29"/>
      <c r="G53" s="29"/>
      <c r="H53" s="29"/>
      <c r="I53" s="29"/>
      <c r="J53" s="29"/>
      <c r="K53" s="29"/>
      <c r="L53" s="29"/>
      <c r="M53" s="29"/>
      <c r="N53" s="29"/>
      <c r="O53" s="29"/>
      <c r="P53" s="29"/>
      <c r="Q53" s="29"/>
      <c r="R53" s="29"/>
      <c r="S53" s="29"/>
      <c r="T53" s="29"/>
      <c r="U53" s="29"/>
      <c r="V53" s="29"/>
      <c r="W53" s="29"/>
      <c r="X53" s="29"/>
      <c r="Y53" s="29"/>
      <c r="Z53" s="29"/>
      <c r="AA53" s="29"/>
    </row>
    <row r="54" spans="1:27" ht="12.75">
      <c r="A54" s="30"/>
      <c r="B54" s="30"/>
      <c r="C54" s="31"/>
      <c r="D54" s="17"/>
      <c r="E54" s="29"/>
      <c r="F54" s="29"/>
      <c r="G54" s="29"/>
      <c r="H54" s="29"/>
      <c r="I54" s="29"/>
      <c r="J54" s="29"/>
      <c r="K54" s="29"/>
      <c r="L54" s="29"/>
      <c r="M54" s="29"/>
      <c r="N54" s="29"/>
      <c r="O54" s="29"/>
      <c r="P54" s="29"/>
      <c r="Q54" s="29"/>
      <c r="R54" s="29"/>
      <c r="S54" s="29"/>
      <c r="T54" s="29"/>
      <c r="U54" s="29"/>
      <c r="V54" s="29"/>
      <c r="W54" s="29"/>
      <c r="X54" s="29"/>
      <c r="Y54" s="29"/>
      <c r="Z54" s="29"/>
      <c r="AA54" s="29"/>
    </row>
    <row r="55" spans="1:27" ht="12.75">
      <c r="A55" s="30"/>
      <c r="B55" s="30"/>
      <c r="C55" s="30"/>
      <c r="D55" s="17"/>
      <c r="E55" s="30"/>
      <c r="F55" s="30"/>
      <c r="G55" s="30"/>
      <c r="H55" s="30"/>
      <c r="I55" s="30"/>
      <c r="J55" s="30"/>
      <c r="K55" s="30"/>
      <c r="L55" s="30"/>
      <c r="M55" s="30"/>
      <c r="N55" s="30"/>
      <c r="O55" s="30"/>
      <c r="P55" s="30"/>
      <c r="Q55" s="30"/>
      <c r="R55" s="30"/>
      <c r="S55" s="30"/>
      <c r="T55" s="30"/>
      <c r="U55" s="30"/>
      <c r="V55" s="30"/>
      <c r="W55" s="30"/>
      <c r="X55" s="30"/>
      <c r="Y55" s="30"/>
      <c r="Z55" s="30"/>
      <c r="AA55" s="30"/>
    </row>
    <row r="56" spans="1:27" ht="12.75">
      <c r="A56" s="30"/>
      <c r="B56" s="30"/>
      <c r="C56" s="30"/>
      <c r="D56" s="17"/>
      <c r="E56" s="30"/>
      <c r="F56" s="30"/>
      <c r="G56" s="30"/>
      <c r="H56" s="30"/>
      <c r="I56" s="30"/>
      <c r="J56" s="30"/>
      <c r="K56" s="30"/>
      <c r="L56" s="30"/>
      <c r="M56" s="30"/>
      <c r="N56" s="30"/>
      <c r="O56" s="30"/>
      <c r="P56" s="30"/>
      <c r="Q56" s="30"/>
      <c r="R56" s="30"/>
      <c r="S56" s="30"/>
      <c r="T56" s="30"/>
      <c r="U56" s="30"/>
      <c r="V56" s="30"/>
      <c r="W56" s="30"/>
      <c r="X56" s="30"/>
      <c r="Y56" s="30"/>
      <c r="Z56" s="30"/>
      <c r="AA56" s="30"/>
    </row>
    <row r="57" spans="1:27" ht="12.75">
      <c r="A57" s="30"/>
      <c r="B57" s="30"/>
      <c r="C57" s="30"/>
      <c r="D57" s="17"/>
      <c r="E57" s="30"/>
      <c r="F57" s="30"/>
      <c r="G57" s="30"/>
      <c r="H57" s="30"/>
      <c r="I57" s="30"/>
      <c r="J57" s="30"/>
      <c r="K57" s="30"/>
      <c r="L57" s="30"/>
      <c r="M57" s="30"/>
      <c r="N57" s="30"/>
      <c r="O57" s="30"/>
      <c r="P57" s="30"/>
      <c r="Q57" s="30"/>
      <c r="R57" s="30"/>
      <c r="S57" s="30"/>
      <c r="T57" s="30"/>
      <c r="U57" s="30"/>
      <c r="V57" s="30"/>
      <c r="W57" s="30"/>
      <c r="X57" s="30"/>
      <c r="Y57" s="30"/>
      <c r="Z57" s="30"/>
      <c r="AA57" s="30"/>
    </row>
    <row r="58" spans="1:27" ht="12.75">
      <c r="A58" s="30"/>
      <c r="B58" s="30"/>
      <c r="C58" s="30"/>
      <c r="D58" s="17"/>
      <c r="E58" s="30"/>
      <c r="F58" s="30"/>
      <c r="G58" s="30"/>
      <c r="H58" s="30"/>
      <c r="I58" s="30"/>
      <c r="J58" s="30"/>
      <c r="K58" s="30"/>
      <c r="L58" s="30"/>
      <c r="M58" s="30"/>
      <c r="N58" s="30"/>
      <c r="O58" s="30"/>
      <c r="P58" s="30"/>
      <c r="Q58" s="30"/>
      <c r="R58" s="30"/>
      <c r="S58" s="30"/>
      <c r="T58" s="30"/>
      <c r="U58" s="30"/>
      <c r="V58" s="30"/>
      <c r="W58" s="30"/>
      <c r="X58" s="30"/>
      <c r="Y58" s="30"/>
      <c r="Z58" s="30"/>
      <c r="AA58" s="30"/>
    </row>
    <row r="59" spans="1:27" ht="12.75">
      <c r="A59" s="30"/>
      <c r="B59" s="32"/>
      <c r="C59" s="30"/>
      <c r="D59" s="17"/>
      <c r="E59" s="30"/>
      <c r="F59" s="30"/>
      <c r="G59" s="30"/>
      <c r="H59" s="30"/>
      <c r="I59" s="30"/>
      <c r="J59" s="30"/>
      <c r="K59" s="30"/>
      <c r="L59" s="30"/>
      <c r="M59" s="30"/>
      <c r="N59" s="30"/>
      <c r="O59" s="30"/>
      <c r="P59" s="30"/>
      <c r="Q59" s="30"/>
      <c r="R59" s="30"/>
      <c r="S59" s="30"/>
      <c r="T59" s="30"/>
      <c r="U59" s="30"/>
      <c r="V59" s="30"/>
      <c r="W59" s="30"/>
      <c r="X59" s="30"/>
      <c r="Y59" s="30"/>
      <c r="Z59" s="30"/>
      <c r="AA59" s="30"/>
    </row>
    <row r="60" spans="1:27" ht="12.75">
      <c r="A60" s="30"/>
      <c r="B60" s="30"/>
      <c r="C60" s="30"/>
      <c r="D60" s="17"/>
      <c r="E60" s="30"/>
      <c r="F60" s="30"/>
      <c r="G60" s="30"/>
      <c r="H60" s="30"/>
      <c r="I60" s="30"/>
      <c r="J60" s="30"/>
      <c r="K60" s="30"/>
      <c r="L60" s="30"/>
      <c r="M60" s="30"/>
      <c r="N60" s="30"/>
      <c r="O60" s="30"/>
      <c r="P60" s="30"/>
      <c r="Q60" s="30"/>
      <c r="R60" s="30"/>
      <c r="S60" s="30"/>
      <c r="T60" s="30"/>
      <c r="U60" s="30"/>
      <c r="V60" s="30"/>
      <c r="W60" s="30"/>
      <c r="X60" s="30"/>
      <c r="Y60" s="30"/>
      <c r="Z60" s="30"/>
      <c r="AA60" s="30"/>
    </row>
    <row r="61" spans="1:27" ht="12.75">
      <c r="A61" s="30"/>
      <c r="B61" s="30"/>
      <c r="C61" s="30"/>
      <c r="D61" s="17"/>
      <c r="E61" s="30"/>
      <c r="F61" s="30"/>
      <c r="G61" s="30"/>
      <c r="H61" s="30"/>
      <c r="I61" s="30"/>
      <c r="J61" s="30"/>
      <c r="K61" s="30"/>
      <c r="L61" s="30"/>
      <c r="M61" s="30"/>
      <c r="N61" s="30"/>
      <c r="O61" s="30"/>
      <c r="P61" s="30"/>
      <c r="Q61" s="30"/>
      <c r="R61" s="30"/>
      <c r="S61" s="30"/>
      <c r="T61" s="30"/>
      <c r="U61" s="30"/>
      <c r="V61" s="30"/>
      <c r="W61" s="30"/>
      <c r="X61" s="30"/>
      <c r="Y61" s="30"/>
      <c r="Z61" s="30"/>
      <c r="AA61" s="30"/>
    </row>
    <row r="62" spans="1:27" ht="12.75">
      <c r="A62" s="30"/>
      <c r="B62" s="30"/>
      <c r="C62" s="30"/>
      <c r="D62" s="17"/>
      <c r="E62" s="30"/>
      <c r="F62" s="30"/>
      <c r="G62" s="30"/>
      <c r="H62" s="30"/>
      <c r="I62" s="30"/>
      <c r="J62" s="30"/>
      <c r="K62" s="30"/>
      <c r="L62" s="30"/>
      <c r="M62" s="30"/>
      <c r="N62" s="30"/>
      <c r="O62" s="30"/>
      <c r="P62" s="30"/>
      <c r="Q62" s="30"/>
      <c r="R62" s="30"/>
      <c r="S62" s="30"/>
      <c r="T62" s="30"/>
      <c r="U62" s="30"/>
      <c r="V62" s="30"/>
      <c r="W62" s="30"/>
      <c r="X62" s="30"/>
      <c r="Y62" s="30"/>
      <c r="Z62" s="30"/>
      <c r="AA62" s="30"/>
    </row>
    <row r="63" spans="1:27" ht="12.75">
      <c r="A63" s="30"/>
      <c r="B63" s="30"/>
      <c r="C63" s="30"/>
      <c r="D63" s="17"/>
      <c r="E63" s="30"/>
      <c r="F63" s="30"/>
      <c r="G63" s="30"/>
      <c r="H63" s="30"/>
      <c r="I63" s="30"/>
      <c r="J63" s="30"/>
      <c r="K63" s="30"/>
      <c r="L63" s="30"/>
      <c r="M63" s="30"/>
      <c r="N63" s="30"/>
      <c r="O63" s="30"/>
      <c r="P63" s="30"/>
      <c r="Q63" s="30"/>
      <c r="R63" s="30"/>
      <c r="S63" s="30"/>
      <c r="T63" s="30"/>
      <c r="U63" s="30"/>
      <c r="V63" s="30"/>
      <c r="W63" s="30"/>
      <c r="X63" s="30"/>
      <c r="Y63" s="30"/>
      <c r="Z63" s="30"/>
      <c r="AA63" s="30"/>
    </row>
    <row r="64" spans="1:27" ht="12.75">
      <c r="A64" s="30"/>
      <c r="B64" s="30"/>
      <c r="C64" s="30"/>
      <c r="D64" s="17"/>
      <c r="E64" s="30"/>
      <c r="F64" s="30"/>
      <c r="G64" s="30"/>
      <c r="H64" s="30"/>
      <c r="I64" s="30"/>
      <c r="J64" s="30"/>
      <c r="K64" s="30"/>
      <c r="L64" s="30"/>
      <c r="M64" s="30"/>
      <c r="N64" s="30"/>
      <c r="O64" s="30"/>
      <c r="P64" s="30"/>
      <c r="Q64" s="30"/>
      <c r="R64" s="30"/>
      <c r="S64" s="30"/>
      <c r="T64" s="30"/>
      <c r="U64" s="30"/>
      <c r="V64" s="30"/>
      <c r="W64" s="30"/>
      <c r="X64" s="30"/>
      <c r="Y64" s="30"/>
      <c r="Z64" s="30"/>
      <c r="AA64" s="30"/>
    </row>
    <row r="65" spans="1:27" ht="12.75">
      <c r="A65" s="30"/>
      <c r="B65" s="30"/>
      <c r="C65" s="30"/>
      <c r="D65" s="17"/>
      <c r="E65" s="30"/>
      <c r="F65" s="30"/>
      <c r="G65" s="30"/>
      <c r="H65" s="30"/>
      <c r="I65" s="30"/>
      <c r="J65" s="30"/>
      <c r="K65" s="30"/>
      <c r="L65" s="30"/>
      <c r="M65" s="30"/>
      <c r="N65" s="30"/>
      <c r="O65" s="30"/>
      <c r="P65" s="30"/>
      <c r="Q65" s="30"/>
      <c r="R65" s="30"/>
      <c r="S65" s="30"/>
      <c r="T65" s="30"/>
      <c r="U65" s="30"/>
      <c r="V65" s="30"/>
      <c r="W65" s="30"/>
      <c r="X65" s="30"/>
      <c r="Y65" s="30"/>
      <c r="Z65" s="30"/>
      <c r="AA65" s="30"/>
    </row>
    <row r="66" spans="1:27" ht="12.75">
      <c r="A66" s="30"/>
      <c r="B66" s="30"/>
      <c r="C66" s="30"/>
      <c r="D66" s="17"/>
      <c r="E66" s="30"/>
      <c r="F66" s="30"/>
      <c r="G66" s="30"/>
      <c r="H66" s="23"/>
      <c r="I66" s="30"/>
      <c r="J66" s="30"/>
      <c r="K66" s="30"/>
      <c r="L66" s="30"/>
      <c r="M66" s="30"/>
      <c r="N66" s="30"/>
      <c r="O66" s="30"/>
      <c r="P66" s="30"/>
      <c r="Q66" s="30"/>
      <c r="R66" s="30"/>
      <c r="S66" s="30"/>
      <c r="T66" s="30"/>
      <c r="U66" s="30"/>
      <c r="V66" s="30"/>
      <c r="W66" s="30"/>
      <c r="X66" s="30"/>
      <c r="Y66" s="30"/>
      <c r="Z66" s="30"/>
      <c r="AA66" s="30"/>
    </row>
    <row r="67" spans="1:27" ht="12.75">
      <c r="A67" s="30"/>
      <c r="B67" s="32"/>
      <c r="C67" s="31"/>
      <c r="D67" s="17"/>
      <c r="E67" s="33"/>
      <c r="F67" s="33"/>
      <c r="G67" s="33"/>
      <c r="H67" s="33"/>
      <c r="I67" s="27"/>
      <c r="J67" s="27"/>
      <c r="K67" s="27"/>
      <c r="L67" s="27"/>
      <c r="M67" s="27"/>
      <c r="N67" s="27"/>
      <c r="O67" s="27"/>
      <c r="P67" s="27"/>
      <c r="Q67" s="30"/>
      <c r="R67" s="30"/>
      <c r="S67" s="30"/>
      <c r="T67" s="30"/>
      <c r="U67" s="30"/>
      <c r="V67" s="30"/>
      <c r="W67" s="30"/>
      <c r="X67" s="30"/>
      <c r="Y67" s="30"/>
      <c r="Z67" s="30"/>
      <c r="AA67" s="30"/>
    </row>
    <row r="68" spans="1:27" ht="12.75">
      <c r="A68" s="30"/>
      <c r="B68" s="30"/>
      <c r="C68" s="31"/>
      <c r="D68" s="17"/>
      <c r="E68" s="33"/>
      <c r="F68" s="33"/>
      <c r="G68" s="33"/>
      <c r="H68" s="33"/>
      <c r="I68" s="27"/>
      <c r="J68" s="27"/>
      <c r="K68" s="27"/>
      <c r="L68" s="27"/>
      <c r="M68" s="27"/>
      <c r="N68" s="27"/>
      <c r="O68" s="27"/>
      <c r="P68" s="27"/>
      <c r="Q68" s="30"/>
      <c r="R68" s="30"/>
      <c r="S68" s="30"/>
      <c r="T68" s="30"/>
      <c r="U68" s="30"/>
      <c r="V68" s="30"/>
      <c r="W68" s="30"/>
      <c r="X68" s="30"/>
      <c r="Y68" s="30"/>
      <c r="Z68" s="30"/>
      <c r="AA68" s="30"/>
    </row>
    <row r="69" spans="1:27" ht="12.75">
      <c r="A69" s="30"/>
      <c r="B69" s="30"/>
      <c r="C69" s="31"/>
      <c r="D69" s="30"/>
      <c r="E69" s="33"/>
      <c r="F69" s="33"/>
      <c r="G69" s="33"/>
      <c r="H69" s="33"/>
      <c r="I69" s="27"/>
      <c r="J69" s="27"/>
      <c r="K69" s="27"/>
      <c r="L69" s="27"/>
      <c r="M69" s="27"/>
      <c r="N69" s="27"/>
      <c r="O69" s="27"/>
      <c r="P69" s="27"/>
      <c r="Q69" s="30"/>
      <c r="R69" s="30"/>
      <c r="S69" s="30"/>
      <c r="T69" s="30"/>
      <c r="U69" s="30"/>
      <c r="V69" s="30"/>
      <c r="W69" s="30"/>
      <c r="X69" s="30"/>
      <c r="Y69" s="30"/>
      <c r="Z69" s="30"/>
      <c r="AA69" s="30"/>
    </row>
    <row r="70" spans="1:27" ht="12.7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1:27" ht="12.7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row>
    <row r="72" spans="1:27" ht="12.7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row>
    <row r="73" spans="1:27" ht="12.75">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row>
    <row r="74" spans="1:27" ht="12.7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row>
    <row r="75" spans="1:27" ht="12.7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row>
    <row r="76" spans="1:27" ht="12.7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row>
    <row r="77" spans="1:27" ht="12.75">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row>
    <row r="78" spans="1:27" ht="12.7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row>
    <row r="79" spans="1:27" ht="12.75">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row>
    <row r="80" spans="1:28" ht="12.7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row>
    <row r="81" spans="1:28" ht="12.7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row>
    <row r="82" spans="1:28" ht="12.7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row>
    <row r="83" spans="1:28" ht="12.7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row>
    <row r="84" spans="1:28" ht="12.7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row>
    <row r="85" spans="1:28" ht="12.7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row>
    <row r="86" spans="1:28" ht="12.7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row>
    <row r="87" spans="1:28" ht="12.7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row>
    <row r="88" spans="1:28" ht="12.7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row>
    <row r="89" spans="1:28" ht="12.7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row>
    <row r="90" spans="1:28" ht="12.7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row>
    <row r="91" spans="1:28" ht="12.7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row>
    <row r="92" spans="1:28" ht="12.7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row>
    <row r="93" spans="1:28" ht="12.7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row>
    <row r="94" spans="1:28" ht="12.7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row>
    <row r="95" spans="1:28" ht="12.7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row>
    <row r="96" spans="1:28" ht="12.7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row>
    <row r="97" spans="1:28" ht="12.7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row>
    <row r="98" spans="1:28" ht="12.7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row>
    <row r="99" spans="1:28" ht="12.7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row>
    <row r="100" spans="1:28" ht="12.7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row>
    <row r="101" spans="1:28" ht="12.7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row>
    <row r="102" spans="1:28" ht="12.7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row>
    <row r="146" ht="12.75">
      <c r="D146" s="3"/>
    </row>
    <row r="147" ht="12.75">
      <c r="D147" s="34"/>
    </row>
    <row r="148" ht="12.75">
      <c r="D148" s="34"/>
    </row>
    <row r="149" ht="12.75">
      <c r="D149" s="34"/>
    </row>
    <row r="150" ht="12.75">
      <c r="D150" s="34"/>
    </row>
    <row r="151" ht="12.75">
      <c r="D151" s="34"/>
    </row>
    <row r="152" ht="12.75">
      <c r="D152" s="34"/>
    </row>
    <row r="153" ht="12.75">
      <c r="D153" s="34"/>
    </row>
    <row r="154" spans="2:4" ht="12.75">
      <c r="B154" s="35"/>
      <c r="C154" s="34"/>
      <c r="D154" s="34"/>
    </row>
    <row r="155" spans="2:4" ht="12.75">
      <c r="B155" s="35"/>
      <c r="C155" s="34"/>
      <c r="D155" s="34"/>
    </row>
    <row r="156" spans="2:4" ht="12.75">
      <c r="B156" s="35"/>
      <c r="C156" s="34"/>
      <c r="D156" s="34"/>
    </row>
    <row r="157" spans="2:4" ht="12.75">
      <c r="B157" s="35"/>
      <c r="C157" s="34"/>
      <c r="D157" s="34"/>
    </row>
    <row r="158" spans="2:4" ht="12.75">
      <c r="B158" s="35"/>
      <c r="C158" s="34"/>
      <c r="D158" s="34"/>
    </row>
    <row r="159" spans="2:4" ht="12.75">
      <c r="B159" s="35"/>
      <c r="C159" s="34"/>
      <c r="D159" s="34"/>
    </row>
    <row r="160" spans="2:4" ht="12.75">
      <c r="B160" s="35"/>
      <c r="C160" s="34"/>
      <c r="D160" s="34"/>
    </row>
    <row r="161" spans="2:4" ht="12.75">
      <c r="B161" s="35"/>
      <c r="C161" s="34"/>
      <c r="D161" s="34"/>
    </row>
    <row r="162" spans="2:4" ht="12.75">
      <c r="B162" s="35"/>
      <c r="C162" s="34"/>
      <c r="D162" s="34"/>
    </row>
    <row r="163" spans="2:4" ht="12.75">
      <c r="B163" s="35"/>
      <c r="C163" s="34"/>
      <c r="D163" s="34"/>
    </row>
    <row r="164" spans="2:4" ht="12.75">
      <c r="B164" s="35"/>
      <c r="C164" s="34"/>
      <c r="D164" s="34"/>
    </row>
    <row r="165" spans="2:4" ht="12.75">
      <c r="B165" s="35"/>
      <c r="C165" s="34"/>
      <c r="D165" s="34"/>
    </row>
    <row r="166" spans="2:4" ht="12.75">
      <c r="B166" s="35"/>
      <c r="C166" s="34"/>
      <c r="D166" s="36"/>
    </row>
    <row r="168" spans="2:3" ht="12.75">
      <c r="B168" s="37"/>
      <c r="C168" s="37"/>
    </row>
  </sheetData>
  <printOptions/>
  <pageMargins left="0.75" right="0.75" top="1" bottom="1" header="0.5" footer="0.5"/>
  <pageSetup horizontalDpi="360" verticalDpi="36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41:AS74"/>
  <sheetViews>
    <sheetView workbookViewId="0" topLeftCell="A70">
      <selection activeCell="X68" sqref="X68"/>
    </sheetView>
  </sheetViews>
  <sheetFormatPr defaultColWidth="9.140625" defaultRowHeight="12.75"/>
  <cols>
    <col min="1" max="1" width="5.7109375" style="38" customWidth="1"/>
    <col min="2" max="2" width="3.140625" style="38" customWidth="1"/>
    <col min="3" max="3" width="7.8515625" style="38" customWidth="1"/>
    <col min="4" max="4" width="2.7109375" style="38" customWidth="1"/>
    <col min="5" max="45" width="4.140625" style="38" customWidth="1"/>
    <col min="46" max="16384" width="6.7109375" style="38" customWidth="1"/>
  </cols>
  <sheetData>
    <row r="41" spans="5:7" ht="11.25">
      <c r="E41" s="13" t="s">
        <v>13</v>
      </c>
      <c r="F41" s="13" t="s">
        <v>0</v>
      </c>
      <c r="G41" s="13" t="s">
        <v>16</v>
      </c>
    </row>
    <row r="43" spans="3:9" ht="11.25">
      <c r="C43" s="39" t="s">
        <v>24</v>
      </c>
      <c r="E43" s="40">
        <v>0.2</v>
      </c>
      <c r="F43" s="40">
        <v>0.6</v>
      </c>
      <c r="G43" s="40">
        <v>2</v>
      </c>
      <c r="I43" s="38" t="s">
        <v>25</v>
      </c>
    </row>
    <row r="44" spans="3:9" ht="11.25">
      <c r="C44" s="13" t="s">
        <v>26</v>
      </c>
      <c r="E44" s="11">
        <v>0.14776660425332502</v>
      </c>
      <c r="F44" s="11">
        <v>0.07408976300321934</v>
      </c>
      <c r="G44" s="11">
        <v>35.501571584087685</v>
      </c>
      <c r="I44" s="38" t="s">
        <v>27</v>
      </c>
    </row>
    <row r="46" spans="1:7" ht="11.25">
      <c r="A46" s="38" t="s">
        <v>28</v>
      </c>
      <c r="B46" s="41"/>
      <c r="C46" s="42">
        <f>SUMXMY2(E53:O53,E55:O55)</f>
        <v>5.727975466160138</v>
      </c>
      <c r="E46" s="38" t="s">
        <v>29</v>
      </c>
      <c r="F46" s="11"/>
      <c r="G46" s="11"/>
    </row>
    <row r="48" ht="11.25">
      <c r="A48" s="20" t="s">
        <v>30</v>
      </c>
    </row>
    <row r="49" spans="1:30" s="11" customFormat="1" ht="11.25">
      <c r="A49" s="13" t="s">
        <v>31</v>
      </c>
      <c r="C49" s="13" t="s">
        <v>32</v>
      </c>
      <c r="E49" s="11">
        <v>1</v>
      </c>
      <c r="F49" s="11">
        <v>2</v>
      </c>
      <c r="G49" s="11">
        <v>3</v>
      </c>
      <c r="H49" s="11">
        <v>4</v>
      </c>
      <c r="I49" s="11">
        <v>5</v>
      </c>
      <c r="J49" s="11">
        <v>6</v>
      </c>
      <c r="K49" s="11">
        <v>7</v>
      </c>
      <c r="L49" s="11">
        <v>8</v>
      </c>
      <c r="M49" s="11">
        <v>9</v>
      </c>
      <c r="N49" s="11">
        <v>10</v>
      </c>
      <c r="O49" s="11">
        <v>11</v>
      </c>
      <c r="P49" s="11">
        <v>12</v>
      </c>
      <c r="Q49" s="11">
        <v>13</v>
      </c>
      <c r="R49" s="11">
        <v>14</v>
      </c>
      <c r="S49" s="11">
        <v>15</v>
      </c>
      <c r="T49" s="11">
        <v>16</v>
      </c>
      <c r="U49" s="11">
        <v>17</v>
      </c>
      <c r="V49" s="11">
        <v>18</v>
      </c>
      <c r="AC49" s="38"/>
      <c r="AD49" s="38"/>
    </row>
    <row r="50" ht="11.25">
      <c r="A50" s="43" t="s">
        <v>33</v>
      </c>
    </row>
    <row r="51" spans="1:28" ht="11.25">
      <c r="A51" s="40">
        <v>100</v>
      </c>
      <c r="C51" s="39" t="s">
        <v>24</v>
      </c>
      <c r="E51" s="44">
        <f>$A51*($E43*COUNTA($D52:E52)/$A52+(1-$E43)*(COUNTA($D52:E52)/$A52)^($G43-$G43*(COUNTA($D52:E52)/$A52)^$F43))</f>
        <v>2.96181404680175</v>
      </c>
      <c r="F51" s="44">
        <f>$A51*($E43*COUNTA($D52:F52)/$A52+(1-$E43)*(COUNTA($D52:F52)/$A52)^($G43-$G43*(COUNTA($D52:F52)/$A52)^$F43))</f>
        <v>9.47582776611897</v>
      </c>
      <c r="G51" s="44">
        <f>$A51*($E43*COUNTA($D52:G52)/$A52+(1-$E43)*(COUNTA($D52:G52)/$A52)^($G43-$G43*(COUNTA($D52:G52)/$A52)^$F43))</f>
        <v>18.997942249120715</v>
      </c>
      <c r="H51" s="44">
        <f>$A51*($E43*COUNTA($D52:H52)/$A52+(1-$E43)*(COUNTA($D52:H52)/$A52)^($G43-$G43*(COUNTA($D52:H52)/$A52)^$F43))</f>
        <v>30.367875462399997</v>
      </c>
      <c r="I51" s="44">
        <f>$A51*($E43*COUNTA($D52:I52)/$A52+(1-$E43)*(COUNTA($D52:I52)/$A52)^($G43-$G43*(COUNTA($D52:I52)/$A52)^$F43))</f>
        <v>42.44190099000974</v>
      </c>
      <c r="J51" s="44">
        <f>$A51*($E43*COUNTA($D52:J52)/$A52+(1-$E43)*(COUNTA($D52:J52)/$A52)^($G43-$G43*(COUNTA($D52:J52)/$A52)^$F43))</f>
        <v>54.29270032914596</v>
      </c>
      <c r="K51" s="44">
        <f>$A51*($E43*COUNTA($D52:K52)/$A52+(1-$E43)*(COUNTA($D52:K52)/$A52)^($G43-$G43*(COUNTA($D52:K52)/$A52)^$F43))</f>
        <v>65.25366092558083</v>
      </c>
      <c r="L51" s="44">
        <f>$A51*($E43*COUNTA($D52:L52)/$A52+(1-$E43)*(COUNTA($D52:L52)/$A52)^($G43-$G43*(COUNTA($D52:L52)/$A52)^$F43))</f>
        <v>74.89980571890175</v>
      </c>
      <c r="M51" s="44">
        <f>$A51*($E43*COUNTA($D52:M52)/$A52+(1-$E43)*(COUNTA($D52:M52)/$A52)^($G43-$G43*(COUNTA($D52:M52)/$A52)^$F43))</f>
        <v>83.00559522677158</v>
      </c>
      <c r="N51" s="44">
        <f>$A51*($E43*COUNTA($D52:N52)/$A52+(1-$E43)*(COUNTA($D52:N52)/$A52)^($G43-$G43*(COUNTA($D52:N52)/$A52)^$F43))</f>
        <v>89.49813970531095</v>
      </c>
      <c r="O51" s="44">
        <f>$A51*($E43*COUNTA($D52:O52)/$A52+(1-$E43)*(COUNTA($D52:O52)/$A52)^($G43-$G43*(COUNTA($D52:O52)/$A52)^$F43))</f>
        <v>94.41407484457598</v>
      </c>
      <c r="P51" s="44">
        <f>$A51*($E43*COUNTA($D52:P52)/$A52+(1-$E43)*(COUNTA($D52:P52)/$A52)^($G43-$G43*(COUNTA($D52:P52)/$A52)^$F43))</f>
        <v>97.86326617948495</v>
      </c>
      <c r="Q51" s="44">
        <f>$A51*($E43*COUNTA($D52:Q52)/$A52+(1-$E43)*(COUNTA($D52:Q52)/$A52)^($G43-$G43*(COUNTA($D52:Q52)/$A52)^$F43))</f>
        <v>100</v>
      </c>
      <c r="R51" s="44"/>
      <c r="S51" s="44"/>
      <c r="T51" s="44"/>
      <c r="U51" s="44"/>
      <c r="V51" s="44"/>
      <c r="W51" s="44"/>
      <c r="X51" s="44"/>
      <c r="Y51" s="44"/>
      <c r="Z51" s="44"/>
      <c r="AA51" s="44"/>
      <c r="AB51" s="44"/>
    </row>
    <row r="52" spans="1:28" ht="11.25">
      <c r="A52" s="15">
        <f>COUNTA($E52:$AS52)</f>
        <v>13</v>
      </c>
      <c r="C52" s="43"/>
      <c r="E52" s="45" t="s">
        <v>34</v>
      </c>
      <c r="F52" s="45" t="s">
        <v>34</v>
      </c>
      <c r="G52" s="45" t="s">
        <v>34</v>
      </c>
      <c r="H52" s="45" t="s">
        <v>34</v>
      </c>
      <c r="I52" s="45" t="s">
        <v>34</v>
      </c>
      <c r="J52" s="45" t="s">
        <v>34</v>
      </c>
      <c r="K52" s="45" t="s">
        <v>34</v>
      </c>
      <c r="L52" s="45" t="s">
        <v>34</v>
      </c>
      <c r="M52" s="45" t="s">
        <v>34</v>
      </c>
      <c r="N52" s="45" t="s">
        <v>34</v>
      </c>
      <c r="O52" s="45" t="s">
        <v>34</v>
      </c>
      <c r="P52" s="45" t="s">
        <v>34</v>
      </c>
      <c r="Q52" s="45" t="s">
        <v>34</v>
      </c>
      <c r="R52" s="45"/>
      <c r="S52" s="45"/>
      <c r="T52" s="45"/>
      <c r="U52" s="45"/>
      <c r="V52" s="45"/>
      <c r="W52" s="45"/>
      <c r="X52" s="45"/>
      <c r="Y52" s="45"/>
      <c r="Z52" s="45"/>
      <c r="AA52" s="45"/>
      <c r="AB52" s="45"/>
    </row>
    <row r="53" spans="1:45" ht="11.25">
      <c r="A53" s="15">
        <f>COUNTA($E53:$AS53)</f>
        <v>6</v>
      </c>
      <c r="C53" s="39" t="s">
        <v>35</v>
      </c>
      <c r="E53" s="40">
        <v>0</v>
      </c>
      <c r="F53" s="40">
        <v>1.2</v>
      </c>
      <c r="G53" s="40">
        <v>5</v>
      </c>
      <c r="H53" s="40">
        <v>6</v>
      </c>
      <c r="I53" s="40">
        <v>10</v>
      </c>
      <c r="J53" s="40">
        <v>20</v>
      </c>
      <c r="K53" s="40"/>
      <c r="L53" s="40"/>
      <c r="M53" s="40"/>
      <c r="N53" s="40"/>
      <c r="O53" s="40"/>
      <c r="P53" s="40"/>
      <c r="Q53" s="40"/>
      <c r="R53" s="40"/>
      <c r="S53" s="40"/>
      <c r="T53" s="40"/>
      <c r="U53" s="40"/>
      <c r="V53" s="40"/>
      <c r="W53" s="40"/>
      <c r="X53" s="40"/>
      <c r="Y53" s="40"/>
      <c r="Z53" s="40"/>
      <c r="AA53" s="40"/>
      <c r="AB53" s="40"/>
      <c r="AE53" s="40"/>
      <c r="AF53" s="40"/>
      <c r="AG53" s="40"/>
      <c r="AH53" s="40"/>
      <c r="AI53" s="40"/>
      <c r="AJ53" s="40"/>
      <c r="AK53" s="40"/>
      <c r="AL53" s="40"/>
      <c r="AM53" s="40"/>
      <c r="AN53" s="40"/>
      <c r="AO53" s="40"/>
      <c r="AP53" s="40"/>
      <c r="AQ53" s="40"/>
      <c r="AR53" s="40"/>
      <c r="AS53" s="40"/>
    </row>
    <row r="54" spans="1:28" ht="11.25">
      <c r="A54" s="15">
        <f>COUNTA($E54:$AS54)</f>
        <v>14</v>
      </c>
      <c r="B54" s="41"/>
      <c r="C54" s="46"/>
      <c r="D54" s="47"/>
      <c r="E54" s="45" t="s">
        <v>0</v>
      </c>
      <c r="F54" s="45" t="s">
        <v>0</v>
      </c>
      <c r="G54" s="45" t="s">
        <v>0</v>
      </c>
      <c r="H54" s="45" t="s">
        <v>0</v>
      </c>
      <c r="I54" s="45" t="s">
        <v>0</v>
      </c>
      <c r="J54" s="45" t="s">
        <v>0</v>
      </c>
      <c r="K54" s="45" t="s">
        <v>36</v>
      </c>
      <c r="L54" s="45" t="s">
        <v>36</v>
      </c>
      <c r="M54" s="45" t="s">
        <v>36</v>
      </c>
      <c r="N54" s="45" t="s">
        <v>36</v>
      </c>
      <c r="O54" s="45" t="s">
        <v>36</v>
      </c>
      <c r="P54" s="45" t="s">
        <v>36</v>
      </c>
      <c r="Q54" s="45" t="s">
        <v>36</v>
      </c>
      <c r="R54" s="45" t="s">
        <v>36</v>
      </c>
      <c r="S54" s="45"/>
      <c r="T54" s="45"/>
      <c r="U54" s="45"/>
      <c r="V54" s="45"/>
      <c r="W54" s="45"/>
      <c r="X54" s="45"/>
      <c r="Y54" s="45"/>
      <c r="Z54" s="45"/>
      <c r="AA54" s="45"/>
      <c r="AB54" s="45"/>
    </row>
    <row r="55" spans="1:29" ht="11.25">
      <c r="A55" s="24">
        <v>100</v>
      </c>
      <c r="C55" s="13" t="s">
        <v>26</v>
      </c>
      <c r="D55" s="47"/>
      <c r="E55" s="44">
        <f>$A55*($E44*COUNTA($D54:E54)/$A54+(1-$E44)*(COUNTA($D54:E54)/$A54)^($G44-$G44*(COUNTA($D54:E54)/$A54)^$F44))</f>
        <v>1.055480804922871</v>
      </c>
      <c r="F55" s="44">
        <f>$A55*($E44*COUNTA($D54:F54)/$A54+(1-$E44)*(COUNTA($D54:F54)/$A54)^($G44-$G44*(COUNTA($D54:F54)/$A54)^$F44))</f>
        <v>2.1189390262413457</v>
      </c>
      <c r="G55" s="44">
        <f>$A55*($E44*COUNTA($D54:G54)/$A54+(1-$E44)*(COUNTA($D54:G54)/$A54)^($G44-$G44*(COUNTA($D54:G54)/$A54)^$F44))</f>
        <v>3.400213664392096</v>
      </c>
      <c r="H55" s="44">
        <f>$A55*($E44*COUNTA($D54:H54)/$A54+(1-$E44)*(COUNTA($D54:H54)/$A54)^($G44-$G44*(COUNTA($D54:H54)/$A54)^$F44))</f>
        <v>5.875613989581036</v>
      </c>
      <c r="I55" s="44">
        <f>$A55*($E44*COUNTA($D54:I54)/$A54+(1-$E44)*(COUNTA($D54:I54)/$A54)^($G44-$G44*(COUNTA($D54:I54)/$A54)^$F44))</f>
        <v>11.093022691193738</v>
      </c>
      <c r="J55" s="44">
        <f>$A55*($E44*COUNTA($D54:J54)/$A54+(1-$E44)*(COUNTA($D54:J54)/$A54)^($G44-$G44*(COUNTA($D54:J54)/$A54)^$F44))</f>
        <v>20.000000011135015</v>
      </c>
      <c r="K55" s="44">
        <f>$A55*($E44*COUNTA($D54:K54)/$A54+(1-$E44)*(COUNTA($D54:K54)/$A54)^($G44-$G44*(COUNTA($D54:K54)/$A54)^$F44))</f>
        <v>32.25279257446854</v>
      </c>
      <c r="L55" s="44">
        <f>$A55*($E44*COUNTA($D54:L54)/$A54+(1-$E44)*(COUNTA($D54:L54)/$A54)^($G44-$G44*(COUNTA($D54:L54)/$A54)^$F44))</f>
        <v>46.47424613762479</v>
      </c>
      <c r="M55" s="44">
        <f>$A55*($E44*COUNTA($D54:M54)/$A54+(1-$E44)*(COUNTA($D54:M54)/$A54)^($G44-$G44*(COUNTA($D54:M54)/$A54)^$F44))</f>
        <v>60.92359497873815</v>
      </c>
      <c r="N55" s="44">
        <f>$A55*($E44*COUNTA($D54:N54)/$A54+(1-$E44)*(COUNTA($D54:N54)/$A54)^($G44-$G44*(COUNTA($D54:N54)/$A54)^$F44))</f>
        <v>74.06304898597469</v>
      </c>
      <c r="O55" s="44">
        <f>$A55*($E44*COUNTA($D54:O54)/$A54+(1-$E44)*(COUNTA($D54:O54)/$A54)^($G44-$G44*(COUNTA($D54:O54)/$A54)^$F44))</f>
        <v>84.84408256927073</v>
      </c>
      <c r="P55" s="44">
        <f>$A55*($E44*COUNTA($D54:P54)/$A54+(1-$E44)*(COUNTA($D54:P54)/$A54)^($G44-$G44*(COUNTA($D54:P54)/$A54)^$F44))</f>
        <v>92.75390695277333</v>
      </c>
      <c r="Q55" s="44">
        <f>$A55*($E44*COUNTA($D54:Q54)/$A54+(1-$E44)*(COUNTA($D54:Q54)/$A54)^($G44-$G44*(COUNTA($D54:Q54)/$A54)^$F44))</f>
        <v>97.72559643685832</v>
      </c>
      <c r="R55" s="44">
        <f>$A55*($E44*COUNTA($D54:R54)/$A54+(1-$E44)*(COUNTA($D54:R54)/$A54)^($G44-$G44*(COUNTA($D54:R54)/$A54)^$F44))</f>
        <v>100</v>
      </c>
      <c r="S55" s="44"/>
      <c r="T55" s="44"/>
      <c r="U55" s="44"/>
      <c r="V55" s="44"/>
      <c r="W55" s="44"/>
      <c r="X55" s="44"/>
      <c r="Y55" s="44"/>
      <c r="Z55" s="44"/>
      <c r="AA55" s="44"/>
      <c r="AB55" s="44"/>
      <c r="AC55" s="44"/>
    </row>
    <row r="56" spans="3:29" ht="11.25">
      <c r="C56" s="40"/>
      <c r="D56" s="47"/>
      <c r="E56" s="48"/>
      <c r="F56" s="48"/>
      <c r="G56" s="48"/>
      <c r="H56" s="48"/>
      <c r="I56" s="48"/>
      <c r="J56" s="48"/>
      <c r="K56" s="48"/>
      <c r="L56" s="48"/>
      <c r="M56" s="48"/>
      <c r="N56" s="48"/>
      <c r="O56" s="48"/>
      <c r="P56" s="48"/>
      <c r="Q56" s="48"/>
      <c r="R56" s="48"/>
      <c r="S56" s="48"/>
      <c r="T56" s="48"/>
      <c r="U56" s="48"/>
      <c r="V56" s="48"/>
      <c r="W56" s="48"/>
      <c r="X56" s="48"/>
      <c r="Y56" s="48"/>
      <c r="Z56" s="48"/>
      <c r="AA56" s="48"/>
      <c r="AB56" s="48"/>
      <c r="AC56" s="48"/>
    </row>
    <row r="57" spans="3:29" ht="11.25">
      <c r="C57" s="40"/>
      <c r="D57" s="47"/>
      <c r="E57" s="48"/>
      <c r="F57" s="48"/>
      <c r="G57" s="48"/>
      <c r="H57" s="48"/>
      <c r="I57" s="48"/>
      <c r="J57" s="48"/>
      <c r="K57" s="48"/>
      <c r="L57" s="48"/>
      <c r="M57" s="48"/>
      <c r="N57" s="48"/>
      <c r="O57" s="48"/>
      <c r="P57" s="48"/>
      <c r="Q57" s="48"/>
      <c r="R57" s="48"/>
      <c r="S57" s="48"/>
      <c r="T57" s="48"/>
      <c r="U57" s="48"/>
      <c r="V57" s="48"/>
      <c r="W57" s="48"/>
      <c r="X57" s="48"/>
      <c r="Y57" s="48"/>
      <c r="Z57" s="48"/>
      <c r="AA57" s="48"/>
      <c r="AB57" s="48"/>
      <c r="AC57" s="48"/>
    </row>
    <row r="58" spans="3:29" ht="11.25">
      <c r="C58" s="40"/>
      <c r="D58" s="47"/>
      <c r="E58" s="48"/>
      <c r="F58" s="48"/>
      <c r="G58" s="48"/>
      <c r="H58" s="48"/>
      <c r="I58" s="48"/>
      <c r="J58" s="48"/>
      <c r="K58" s="48"/>
      <c r="L58" s="48"/>
      <c r="M58" s="48"/>
      <c r="N58" s="48"/>
      <c r="O58" s="48"/>
      <c r="P58" s="48"/>
      <c r="Q58" s="48"/>
      <c r="R58" s="48"/>
      <c r="S58" s="48"/>
      <c r="T58" s="48"/>
      <c r="U58" s="48"/>
      <c r="V58" s="48"/>
      <c r="W58" s="48"/>
      <c r="X58" s="48"/>
      <c r="Y58" s="48"/>
      <c r="Z58" s="48"/>
      <c r="AA58" s="48"/>
      <c r="AB58" s="48"/>
      <c r="AC58" s="48"/>
    </row>
    <row r="59" spans="3:29" ht="11.25">
      <c r="C59" s="40"/>
      <c r="D59" s="47"/>
      <c r="E59" s="48"/>
      <c r="F59" s="48"/>
      <c r="G59" s="48"/>
      <c r="H59" s="48"/>
      <c r="I59" s="48"/>
      <c r="J59" s="48"/>
      <c r="K59" s="48"/>
      <c r="L59" s="48"/>
      <c r="M59" s="48"/>
      <c r="N59" s="48"/>
      <c r="O59" s="48"/>
      <c r="P59" s="48"/>
      <c r="Q59" s="48"/>
      <c r="R59" s="48"/>
      <c r="S59" s="48"/>
      <c r="T59" s="48"/>
      <c r="U59" s="48"/>
      <c r="V59" s="48"/>
      <c r="W59" s="48"/>
      <c r="X59" s="48"/>
      <c r="Y59" s="48"/>
      <c r="Z59" s="48"/>
      <c r="AA59" s="48"/>
      <c r="AB59" s="48"/>
      <c r="AC59" s="48"/>
    </row>
    <row r="60" spans="4:34" ht="11.25">
      <c r="D60" s="47"/>
      <c r="X60" s="40"/>
      <c r="Y60" s="40"/>
      <c r="Z60" s="40"/>
      <c r="AA60" s="40"/>
      <c r="AB60" s="40"/>
      <c r="AC60" s="40"/>
      <c r="AD60" s="40"/>
      <c r="AE60" s="40"/>
      <c r="AF60" s="40"/>
      <c r="AG60" s="40"/>
      <c r="AH60" s="40"/>
    </row>
    <row r="61" ht="11.25">
      <c r="D61" s="47"/>
    </row>
    <row r="62" ht="11.25">
      <c r="D62" s="47"/>
    </row>
    <row r="63" ht="11.25">
      <c r="D63" s="47"/>
    </row>
    <row r="64" ht="11.25">
      <c r="D64" s="47"/>
    </row>
    <row r="65" ht="11.25">
      <c r="D65" s="47"/>
    </row>
    <row r="66" ht="11.25">
      <c r="D66" s="47"/>
    </row>
    <row r="67" ht="11.25">
      <c r="D67" s="47"/>
    </row>
    <row r="68" ht="11.25">
      <c r="D68" s="47"/>
    </row>
    <row r="69" ht="11.25">
      <c r="D69" s="47"/>
    </row>
    <row r="70" ht="11.25">
      <c r="D70" s="47"/>
    </row>
    <row r="71" spans="4:8" ht="11.25">
      <c r="D71" s="47"/>
      <c r="H71" s="43"/>
    </row>
    <row r="72" spans="3:16" ht="11.25">
      <c r="C72" s="40"/>
      <c r="D72" s="47"/>
      <c r="E72" s="49"/>
      <c r="F72" s="49"/>
      <c r="G72" s="49"/>
      <c r="H72" s="49"/>
      <c r="I72" s="50"/>
      <c r="J72" s="50"/>
      <c r="K72" s="50"/>
      <c r="L72" s="50"/>
      <c r="M72" s="50"/>
      <c r="N72" s="50"/>
      <c r="O72" s="50"/>
      <c r="P72" s="50"/>
    </row>
    <row r="73" spans="3:16" ht="11.25">
      <c r="C73" s="40"/>
      <c r="D73" s="47"/>
      <c r="E73" s="49"/>
      <c r="F73" s="49"/>
      <c r="G73" s="49"/>
      <c r="H73" s="49"/>
      <c r="I73" s="50"/>
      <c r="J73" s="50"/>
      <c r="K73" s="50"/>
      <c r="L73" s="50"/>
      <c r="M73" s="50"/>
      <c r="N73" s="50"/>
      <c r="O73" s="50"/>
      <c r="P73" s="50"/>
    </row>
    <row r="74" spans="3:16" ht="11.25">
      <c r="C74" s="40"/>
      <c r="E74" s="49"/>
      <c r="F74" s="49"/>
      <c r="G74" s="49"/>
      <c r="H74" s="49"/>
      <c r="I74" s="50"/>
      <c r="J74" s="50"/>
      <c r="K74" s="50"/>
      <c r="L74" s="50"/>
      <c r="M74" s="50"/>
      <c r="N74" s="50"/>
      <c r="O74" s="50"/>
      <c r="P74" s="50"/>
    </row>
  </sheetData>
  <sheetProtection/>
  <printOptions/>
  <pageMargins left="0.36" right="0.54" top="1.3" bottom="0.85" header="0.5" footer="0.5"/>
  <pageSetup blackAndWhite="1" horizontalDpi="300" verticalDpi="300" orientation="portrait" paperSize="9" r:id="rId2"/>
  <headerFooter alignWithMargins="0">
    <oddHeader>&amp;C&amp;"Arial,Grassetto Corsivo"&amp;16Curve ad "S" : planned, actual, forecast</oddHeader>
    <oddFooter>&amp;LFig. 3.10b&amp;C&amp;A&amp;R&amp;F</oddFooter>
  </headerFooter>
  <rowBreaks count="1" manualBreakCount="1">
    <brk id="26" max="255" man="1"/>
  </rowBreaks>
  <drawing r:id="rId1"/>
</worksheet>
</file>

<file path=xl/worksheets/sheet3.xml><?xml version="1.0" encoding="utf-8"?>
<worksheet xmlns="http://schemas.openxmlformats.org/spreadsheetml/2006/main" xmlns:r="http://schemas.openxmlformats.org/officeDocument/2006/relationships">
  <dimension ref="A1:J57"/>
  <sheetViews>
    <sheetView workbookViewId="0" topLeftCell="A1">
      <selection activeCell="C5" sqref="C5"/>
    </sheetView>
  </sheetViews>
  <sheetFormatPr defaultColWidth="9.140625" defaultRowHeight="12.75"/>
  <sheetData>
    <row r="1" spans="1:8" ht="12.75">
      <c r="A1" s="5" t="s">
        <v>37</v>
      </c>
      <c r="H1" s="5" t="s">
        <v>6</v>
      </c>
    </row>
    <row r="3" spans="1:2" ht="12.75">
      <c r="A3" s="3" t="s">
        <v>38</v>
      </c>
      <c r="B3" s="6">
        <v>3</v>
      </c>
    </row>
    <row r="4" spans="1:2" ht="12.75">
      <c r="A4" s="3" t="s">
        <v>7</v>
      </c>
      <c r="B4" s="6">
        <v>0.1</v>
      </c>
    </row>
    <row r="6" spans="1:10" ht="12.75">
      <c r="A6" s="8" t="s">
        <v>0</v>
      </c>
      <c r="B6" s="8" t="s">
        <v>5</v>
      </c>
      <c r="J6" s="4"/>
    </row>
    <row r="7" spans="1:10" ht="12.75">
      <c r="A7" s="9">
        <v>1</v>
      </c>
      <c r="B7" s="9">
        <f>$B$4</f>
        <v>0.1</v>
      </c>
      <c r="J7" s="4"/>
    </row>
    <row r="8" spans="1:2" ht="12.75">
      <c r="A8" s="7">
        <v>2</v>
      </c>
      <c r="B8">
        <f>$B$3*B7*(1-B7)</f>
        <v>0.2700000000000001</v>
      </c>
    </row>
    <row r="9" spans="1:2" ht="12.75">
      <c r="A9" s="9">
        <v>3</v>
      </c>
      <c r="B9">
        <f>$B$3*B8*(1-B8)</f>
        <v>0.5913000000000002</v>
      </c>
    </row>
    <row r="10" spans="1:2" ht="12.75">
      <c r="A10" s="7">
        <v>4</v>
      </c>
      <c r="B10">
        <f aca="true" t="shared" si="0" ref="B10:B27">$B$3*B9*(1-B9)</f>
        <v>0.7249929299999999</v>
      </c>
    </row>
    <row r="11" spans="1:2" ht="12.75">
      <c r="A11" s="9">
        <v>5</v>
      </c>
      <c r="B11">
        <f t="shared" si="0"/>
        <v>0.5981345443500454</v>
      </c>
    </row>
    <row r="12" spans="1:2" ht="12.75">
      <c r="A12" s="7">
        <v>6</v>
      </c>
      <c r="B12">
        <f t="shared" si="0"/>
        <v>0.7211088336156269</v>
      </c>
    </row>
    <row r="13" spans="1:2" ht="12.75">
      <c r="A13" s="9">
        <v>7</v>
      </c>
      <c r="B13">
        <f t="shared" si="0"/>
        <v>0.603332651091411</v>
      </c>
    </row>
    <row r="14" spans="1:2" ht="12.75">
      <c r="A14" s="7">
        <v>8</v>
      </c>
      <c r="B14">
        <f t="shared" si="0"/>
        <v>0.7179670896552621</v>
      </c>
    </row>
    <row r="15" spans="1:2" ht="12.75">
      <c r="A15" s="9">
        <v>9</v>
      </c>
      <c r="B15">
        <f t="shared" si="0"/>
        <v>0.6074710434816448</v>
      </c>
    </row>
    <row r="16" spans="1:2" ht="12.75">
      <c r="A16" s="7">
        <v>10</v>
      </c>
      <c r="B16">
        <f t="shared" si="0"/>
        <v>0.7153499244388992</v>
      </c>
    </row>
    <row r="17" spans="1:2" ht="12.75">
      <c r="A17" s="9">
        <v>11</v>
      </c>
      <c r="B17">
        <f t="shared" si="0"/>
        <v>0.6108732301324811</v>
      </c>
    </row>
    <row r="18" spans="1:2" ht="12.75">
      <c r="A18" s="7">
        <v>12</v>
      </c>
      <c r="B18">
        <f t="shared" si="0"/>
        <v>0.7131213805199696</v>
      </c>
    </row>
    <row r="19" spans="1:2" ht="12.75">
      <c r="A19" s="9">
        <v>13</v>
      </c>
      <c r="B19">
        <f t="shared" si="0"/>
        <v>0.613737831495787</v>
      </c>
    </row>
    <row r="20" spans="1:2" ht="12.75">
      <c r="A20" s="7">
        <v>14</v>
      </c>
      <c r="B20">
        <f t="shared" si="0"/>
        <v>0.7111911170599079</v>
      </c>
    </row>
    <row r="21" spans="1:2" ht="12.75">
      <c r="A21" s="9">
        <v>15</v>
      </c>
      <c r="B21">
        <f t="shared" si="0"/>
        <v>0.6161949362249648</v>
      </c>
    </row>
    <row r="22" spans="1:2" ht="12.75">
      <c r="A22" s="7">
        <v>16</v>
      </c>
      <c r="B22">
        <f t="shared" si="0"/>
        <v>0.7094962103870291</v>
      </c>
    </row>
    <row r="23" spans="1:2" ht="12.75">
      <c r="A23" s="9">
        <v>17</v>
      </c>
      <c r="B23">
        <f t="shared" si="0"/>
        <v>0.6183340135004208</v>
      </c>
    </row>
    <row r="24" spans="1:2" ht="12.75">
      <c r="A24" s="7">
        <v>18</v>
      </c>
      <c r="B24">
        <f t="shared" si="0"/>
        <v>0.7079911837466467</v>
      </c>
    </row>
    <row r="25" spans="1:2" ht="12.75">
      <c r="A25" s="9">
        <v>19</v>
      </c>
      <c r="B25">
        <f t="shared" si="0"/>
        <v>0.6202190024510059</v>
      </c>
    </row>
    <row r="26" spans="1:2" ht="12.75">
      <c r="A26" s="7">
        <v>20</v>
      </c>
      <c r="B26">
        <f t="shared" si="0"/>
        <v>0.7066421743490551</v>
      </c>
    </row>
    <row r="27" spans="1:2" ht="12.75">
      <c r="A27" s="9">
        <v>21</v>
      </c>
      <c r="B27">
        <f t="shared" si="0"/>
        <v>0.6218970353408841</v>
      </c>
    </row>
    <row r="28" spans="1:2" ht="12.75">
      <c r="A28" s="7">
        <v>22</v>
      </c>
      <c r="B28">
        <f aca="true" t="shared" si="1" ref="B28:B54">$B$3*B27*(1-B27)</f>
        <v>0.7054233383253097</v>
      </c>
    </row>
    <row r="29" spans="1:2" ht="12.75">
      <c r="A29" s="9">
        <v>23</v>
      </c>
      <c r="B29">
        <f t="shared" si="1"/>
        <v>0.623403756213856</v>
      </c>
    </row>
    <row r="30" spans="1:2" ht="12.75">
      <c r="A30" s="7">
        <v>24</v>
      </c>
      <c r="B30">
        <f t="shared" si="1"/>
        <v>0.7043145388569335</v>
      </c>
    </row>
    <row r="31" spans="1:2" ht="12.75">
      <c r="A31" s="9">
        <v>25</v>
      </c>
      <c r="B31">
        <f t="shared" si="1"/>
        <v>0.6247667076350358</v>
      </c>
    </row>
    <row r="32" spans="1:2" ht="12.75">
      <c r="A32" s="7">
        <v>26</v>
      </c>
      <c r="B32">
        <f t="shared" si="1"/>
        <v>0.7032998059977404</v>
      </c>
    </row>
    <row r="33" spans="1:2" ht="12.75">
      <c r="A33" s="9">
        <v>27</v>
      </c>
      <c r="B33">
        <f t="shared" si="1"/>
        <v>0.6260075666438433</v>
      </c>
    </row>
    <row r="34" spans="1:2" ht="12.75">
      <c r="A34" s="7">
        <v>28</v>
      </c>
      <c r="B34">
        <f t="shared" si="1"/>
        <v>0.7023662794454921</v>
      </c>
    </row>
    <row r="35" spans="1:2" ht="12.75">
      <c r="A35" s="9">
        <v>29</v>
      </c>
      <c r="B35">
        <f t="shared" si="1"/>
        <v>0.627143666830167</v>
      </c>
    </row>
    <row r="36" spans="1:2" ht="12.75">
      <c r="A36" s="7">
        <v>30</v>
      </c>
      <c r="B36">
        <f t="shared" si="1"/>
        <v>0.7015034639549386</v>
      </c>
    </row>
    <row r="37" spans="1:2" ht="12.75">
      <c r="A37" s="9">
        <v>31</v>
      </c>
      <c r="B37">
        <f t="shared" si="1"/>
        <v>0.6281890620424823</v>
      </c>
    </row>
    <row r="38" spans="1:2" ht="12.75">
      <c r="A38" s="7">
        <v>32</v>
      </c>
      <c r="B38">
        <f t="shared" si="1"/>
        <v>0.7007026931180059</v>
      </c>
    </row>
    <row r="39" spans="1:2" ht="12.75">
      <c r="A39" s="9">
        <v>33</v>
      </c>
      <c r="B39">
        <f t="shared" si="1"/>
        <v>0.6291552869255387</v>
      </c>
    </row>
    <row r="40" spans="1:2" ht="12.75">
      <c r="A40" s="7">
        <v>34</v>
      </c>
      <c r="B40">
        <f t="shared" si="1"/>
        <v>0.6999567355775453</v>
      </c>
    </row>
    <row r="41" spans="1:2" ht="12.75">
      <c r="A41" s="9">
        <v>35</v>
      </c>
      <c r="B41">
        <f t="shared" si="1"/>
        <v>0.6300519116915149</v>
      </c>
    </row>
    <row r="42" spans="1:2" ht="12.75">
      <c r="A42" s="7">
        <v>36</v>
      </c>
      <c r="B42">
        <f t="shared" si="1"/>
        <v>0.6992595007961473</v>
      </c>
    </row>
    <row r="43" spans="1:2" ht="12.75">
      <c r="A43" s="9">
        <v>37</v>
      </c>
      <c r="B43">
        <f t="shared" si="1"/>
        <v>0.6308869540274106</v>
      </c>
    </row>
    <row r="44" spans="1:2" ht="12.75">
      <c r="A44" s="7">
        <v>38</v>
      </c>
      <c r="B44">
        <f t="shared" si="1"/>
        <v>0.6986058157962795</v>
      </c>
    </row>
    <row r="45" spans="1:2" ht="12.75">
      <c r="A45" s="9">
        <v>39</v>
      </c>
      <c r="B45">
        <f t="shared" si="1"/>
        <v>0.6316671897956829</v>
      </c>
    </row>
    <row r="46" spans="1:2" ht="12.75">
      <c r="A46" s="7">
        <v>40</v>
      </c>
      <c r="B46">
        <f t="shared" si="1"/>
        <v>0.6979912533939229</v>
      </c>
    </row>
    <row r="47" spans="1:2" ht="12.75">
      <c r="A47" s="9">
        <v>41</v>
      </c>
      <c r="B47">
        <f t="shared" si="1"/>
        <v>0.6323983907385103</v>
      </c>
    </row>
    <row r="48" spans="1:2" ht="12.75">
      <c r="A48" s="7">
        <v>42</v>
      </c>
      <c r="B48">
        <f t="shared" si="1"/>
        <v>0.6974119983895583</v>
      </c>
    </row>
    <row r="49" spans="1:2" ht="12.75">
      <c r="A49" s="9">
        <v>43</v>
      </c>
      <c r="B49">
        <f t="shared" si="1"/>
        <v>0.6330855086755232</v>
      </c>
    </row>
    <row r="50" spans="1:2" ht="12.75">
      <c r="A50" s="7">
        <v>44</v>
      </c>
      <c r="B50">
        <f t="shared" si="1"/>
        <v>0.6968647421417318</v>
      </c>
    </row>
    <row r="51" spans="1:2" ht="12.75">
      <c r="A51" s="9">
        <v>45</v>
      </c>
      <c r="B51">
        <f t="shared" si="1"/>
        <v>0.6337328199044083</v>
      </c>
    </row>
    <row r="52" spans="1:2" ht="12.75">
      <c r="A52" s="7">
        <v>46</v>
      </c>
      <c r="B52">
        <f t="shared" si="1"/>
        <v>0.6963465986412453</v>
      </c>
    </row>
    <row r="53" spans="1:2" ht="12.75">
      <c r="A53" s="9">
        <v>47</v>
      </c>
      <c r="B53">
        <f t="shared" si="1"/>
        <v>0.6343440396060412</v>
      </c>
    </row>
    <row r="54" spans="1:2" ht="12.75">
      <c r="A54" s="7">
        <v>48</v>
      </c>
      <c r="B54">
        <f t="shared" si="1"/>
        <v>0.6958550370669913</v>
      </c>
    </row>
    <row r="55" spans="1:2" ht="12.75">
      <c r="A55" s="9">
        <v>49</v>
      </c>
      <c r="B55">
        <f>$B$3*B54*(1-B54)</f>
        <v>0.6349224133664625</v>
      </c>
    </row>
    <row r="56" spans="1:2" ht="12.75">
      <c r="A56" s="7">
        <v>50</v>
      </c>
      <c r="B56">
        <f>$B$3*B55*(1-B55)</f>
        <v>0.6953878271141083</v>
      </c>
    </row>
    <row r="57" spans="1:2" ht="12.75">
      <c r="A57" s="9">
        <v>51</v>
      </c>
      <c r="B57">
        <f>$B$3*B56*(1-B56)</f>
        <v>0.6354707910468821</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C17"/>
  <sheetViews>
    <sheetView tabSelected="1" workbookViewId="0" topLeftCell="A1">
      <selection activeCell="O1" sqref="O1"/>
    </sheetView>
  </sheetViews>
  <sheetFormatPr defaultColWidth="9.140625" defaultRowHeight="12.75"/>
  <cols>
    <col min="1" max="1" width="14.140625" style="0" customWidth="1"/>
    <col min="3" max="3" width="10.7109375" style="0" customWidth="1"/>
  </cols>
  <sheetData>
    <row r="1" spans="1:3" ht="12.75">
      <c r="A1" s="2" t="s">
        <v>1</v>
      </c>
      <c r="B1">
        <v>100</v>
      </c>
      <c r="C1" s="10" t="s">
        <v>4</v>
      </c>
    </row>
    <row r="2" spans="1:3" ht="12.75">
      <c r="A2" s="2"/>
      <c r="C2" s="10" t="s">
        <v>11</v>
      </c>
    </row>
    <row r="3" ht="12.75">
      <c r="A3" s="2"/>
    </row>
    <row r="4" spans="1:3" ht="12.75">
      <c r="A4" s="1" t="s">
        <v>8</v>
      </c>
      <c r="C4" s="5">
        <f ca="1">((B6+RAND())/(B7+RAND()))^$B$1</f>
        <v>7.985537640338259E-78</v>
      </c>
    </row>
    <row r="6" spans="1:2" ht="12.75">
      <c r="A6" s="3" t="s">
        <v>2</v>
      </c>
      <c r="B6">
        <v>1</v>
      </c>
    </row>
    <row r="7" spans="1:2" ht="12.75">
      <c r="A7" s="3" t="s">
        <v>3</v>
      </c>
      <c r="B7">
        <v>10</v>
      </c>
    </row>
    <row r="9" spans="1:3" ht="12.75">
      <c r="A9" s="1" t="s">
        <v>9</v>
      </c>
      <c r="C9" s="5">
        <f ca="1">((B11+RAND())/(B12+RAND()))^$B$1</f>
        <v>1.4091540760175535E-06</v>
      </c>
    </row>
    <row r="11" spans="1:2" ht="12.75">
      <c r="A11" s="3" t="s">
        <v>2</v>
      </c>
      <c r="B11">
        <v>5</v>
      </c>
    </row>
    <row r="12" spans="1:2" ht="12.75">
      <c r="A12" s="3" t="s">
        <v>3</v>
      </c>
      <c r="B12">
        <v>5</v>
      </c>
    </row>
    <row r="14" spans="1:3" ht="12.75">
      <c r="A14" s="1" t="s">
        <v>10</v>
      </c>
      <c r="C14" s="5">
        <f ca="1">((B16+RAND())/(B17+RAND()))^$B$1</f>
        <v>3.4330937507171415E+74</v>
      </c>
    </row>
    <row r="16" spans="1:2" ht="12.75">
      <c r="A16" s="3" t="s">
        <v>2</v>
      </c>
      <c r="B16">
        <v>10</v>
      </c>
    </row>
    <row r="17" spans="1:2" ht="12.75">
      <c r="A17" s="3" t="s">
        <v>3</v>
      </c>
      <c r="B17">
        <v>1</v>
      </c>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Via Porpora 132 Milano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PUNTOBLU</dc:creator>
  <cp:keywords/>
  <dc:description/>
  <cp:lastModifiedBy>PUNTOBLU</cp:lastModifiedBy>
  <dcterms:created xsi:type="dcterms:W3CDTF">2020-02-28T14:44:59Z</dcterms:created>
  <dcterms:modified xsi:type="dcterms:W3CDTF">2020-04-08T15:47:11Z</dcterms:modified>
  <cp:category/>
  <cp:version/>
  <cp:contentType/>
  <cp:contentStatus/>
</cp:coreProperties>
</file>